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8680" yWindow="-120" windowWidth="19420" windowHeight="1102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Pol'!$A$1:$Y$123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/>
  <c r="I19" s="1"/>
  <c r="I60"/>
  <c r="I59"/>
  <c r="I58"/>
  <c r="I57"/>
  <c r="I56"/>
  <c r="I55"/>
  <c r="I54"/>
  <c r="I53"/>
  <c r="I52"/>
  <c r="I51"/>
  <c r="I50"/>
  <c r="I49"/>
  <c r="G41"/>
  <c r="F41"/>
  <c r="G40"/>
  <c r="F40"/>
  <c r="G39"/>
  <c r="F39"/>
  <c r="H39" s="1"/>
  <c r="G113" i="12"/>
  <c r="G8"/>
  <c r="V8"/>
  <c r="G9"/>
  <c r="M9" s="1"/>
  <c r="M8" s="1"/>
  <c r="I9"/>
  <c r="I8" s="1"/>
  <c r="K9"/>
  <c r="K8" s="1"/>
  <c r="O9"/>
  <c r="O8" s="1"/>
  <c r="Q9"/>
  <c r="Q8" s="1"/>
  <c r="V9"/>
  <c r="G12"/>
  <c r="G11" s="1"/>
  <c r="I12"/>
  <c r="K12"/>
  <c r="K11" s="1"/>
  <c r="M12"/>
  <c r="M11" s="1"/>
  <c r="O12"/>
  <c r="Q12"/>
  <c r="Q11" s="1"/>
  <c r="V12"/>
  <c r="V11" s="1"/>
  <c r="G14"/>
  <c r="I14"/>
  <c r="K14"/>
  <c r="M14"/>
  <c r="O14"/>
  <c r="Q14"/>
  <c r="V14"/>
  <c r="G17"/>
  <c r="M17" s="1"/>
  <c r="I17"/>
  <c r="I11" s="1"/>
  <c r="K17"/>
  <c r="O17"/>
  <c r="Q17"/>
  <c r="V17"/>
  <c r="G19"/>
  <c r="M19" s="1"/>
  <c r="I19"/>
  <c r="K19"/>
  <c r="O19"/>
  <c r="Q19"/>
  <c r="V19"/>
  <c r="G24"/>
  <c r="M24" s="1"/>
  <c r="I24"/>
  <c r="K24"/>
  <c r="O24"/>
  <c r="Q24"/>
  <c r="V24"/>
  <c r="G26"/>
  <c r="I26"/>
  <c r="K26"/>
  <c r="M26"/>
  <c r="O26"/>
  <c r="O11" s="1"/>
  <c r="Q26"/>
  <c r="V26"/>
  <c r="G28"/>
  <c r="I28"/>
  <c r="K28"/>
  <c r="M28"/>
  <c r="O28"/>
  <c r="Q28"/>
  <c r="V28"/>
  <c r="G31"/>
  <c r="I31"/>
  <c r="K31"/>
  <c r="M31"/>
  <c r="O31"/>
  <c r="Q31"/>
  <c r="V31"/>
  <c r="G34"/>
  <c r="M34" s="1"/>
  <c r="I34"/>
  <c r="K34"/>
  <c r="K33" s="1"/>
  <c r="O34"/>
  <c r="Q34"/>
  <c r="Q33" s="1"/>
  <c r="V34"/>
  <c r="G36"/>
  <c r="I36"/>
  <c r="K36"/>
  <c r="M36"/>
  <c r="O36"/>
  <c r="O33" s="1"/>
  <c r="Q36"/>
  <c r="V36"/>
  <c r="G38"/>
  <c r="I38"/>
  <c r="K38"/>
  <c r="M38"/>
  <c r="O38"/>
  <c r="Q38"/>
  <c r="V38"/>
  <c r="G40"/>
  <c r="I40"/>
  <c r="K40"/>
  <c r="M40"/>
  <c r="O40"/>
  <c r="Q40"/>
  <c r="V40"/>
  <c r="G42"/>
  <c r="M42" s="1"/>
  <c r="I42"/>
  <c r="I33" s="1"/>
  <c r="K42"/>
  <c r="O42"/>
  <c r="Q42"/>
  <c r="V42"/>
  <c r="G44"/>
  <c r="G33" s="1"/>
  <c r="I44"/>
  <c r="K44"/>
  <c r="O44"/>
  <c r="Q44"/>
  <c r="V44"/>
  <c r="V33" s="1"/>
  <c r="G46"/>
  <c r="M46" s="1"/>
  <c r="I46"/>
  <c r="K46"/>
  <c r="O46"/>
  <c r="Q46"/>
  <c r="V46"/>
  <c r="G49"/>
  <c r="G48" s="1"/>
  <c r="I49"/>
  <c r="I48" s="1"/>
  <c r="K49"/>
  <c r="M49"/>
  <c r="O49"/>
  <c r="Q49"/>
  <c r="V49"/>
  <c r="V48" s="1"/>
  <c r="G51"/>
  <c r="I51"/>
  <c r="K51"/>
  <c r="K48" s="1"/>
  <c r="M51"/>
  <c r="O51"/>
  <c r="Q51"/>
  <c r="V51"/>
  <c r="G53"/>
  <c r="I53"/>
  <c r="K53"/>
  <c r="M53"/>
  <c r="O53"/>
  <c r="Q53"/>
  <c r="V53"/>
  <c r="G55"/>
  <c r="M55" s="1"/>
  <c r="I55"/>
  <c r="K55"/>
  <c r="O55"/>
  <c r="Q55"/>
  <c r="V55"/>
  <c r="G57"/>
  <c r="M57" s="1"/>
  <c r="I57"/>
  <c r="K57"/>
  <c r="O57"/>
  <c r="Q57"/>
  <c r="Q48" s="1"/>
  <c r="V57"/>
  <c r="G59"/>
  <c r="M59" s="1"/>
  <c r="I59"/>
  <c r="K59"/>
  <c r="O59"/>
  <c r="O48" s="1"/>
  <c r="Q59"/>
  <c r="V59"/>
  <c r="G61"/>
  <c r="I61"/>
  <c r="K61"/>
  <c r="M61"/>
  <c r="O61"/>
  <c r="Q61"/>
  <c r="V61"/>
  <c r="G63"/>
  <c r="I63"/>
  <c r="K63"/>
  <c r="M63"/>
  <c r="O63"/>
  <c r="Q63"/>
  <c r="V63"/>
  <c r="I65"/>
  <c r="K65"/>
  <c r="Q65"/>
  <c r="G66"/>
  <c r="G65" s="1"/>
  <c r="I66"/>
  <c r="K66"/>
  <c r="O66"/>
  <c r="O65" s="1"/>
  <c r="Q66"/>
  <c r="V66"/>
  <c r="V65" s="1"/>
  <c r="G69"/>
  <c r="Q69"/>
  <c r="G70"/>
  <c r="I70"/>
  <c r="I69" s="1"/>
  <c r="K70"/>
  <c r="K69" s="1"/>
  <c r="M70"/>
  <c r="O70"/>
  <c r="O69" s="1"/>
  <c r="Q70"/>
  <c r="V70"/>
  <c r="G72"/>
  <c r="I72"/>
  <c r="K72"/>
  <c r="M72"/>
  <c r="O72"/>
  <c r="Q72"/>
  <c r="V72"/>
  <c r="G74"/>
  <c r="M74" s="1"/>
  <c r="I74"/>
  <c r="K74"/>
  <c r="O74"/>
  <c r="Q74"/>
  <c r="V74"/>
  <c r="V69" s="1"/>
  <c r="G76"/>
  <c r="M76" s="1"/>
  <c r="I76"/>
  <c r="K76"/>
  <c r="O76"/>
  <c r="Q76"/>
  <c r="V76"/>
  <c r="G79"/>
  <c r="I79"/>
  <c r="O79"/>
  <c r="V79"/>
  <c r="G80"/>
  <c r="I80"/>
  <c r="K80"/>
  <c r="K79" s="1"/>
  <c r="M80"/>
  <c r="M79" s="1"/>
  <c r="O80"/>
  <c r="Q80"/>
  <c r="Q79" s="1"/>
  <c r="V80"/>
  <c r="K81"/>
  <c r="O81"/>
  <c r="Q81"/>
  <c r="G82"/>
  <c r="G81" s="1"/>
  <c r="I82"/>
  <c r="I81" s="1"/>
  <c r="K82"/>
  <c r="M82"/>
  <c r="M81" s="1"/>
  <c r="O82"/>
  <c r="Q82"/>
  <c r="V82"/>
  <c r="V81" s="1"/>
  <c r="K84"/>
  <c r="G85"/>
  <c r="I85"/>
  <c r="I84" s="1"/>
  <c r="K85"/>
  <c r="M85"/>
  <c r="O85"/>
  <c r="O84" s="1"/>
  <c r="Q85"/>
  <c r="Q84" s="1"/>
  <c r="V85"/>
  <c r="G88"/>
  <c r="G84" s="1"/>
  <c r="I88"/>
  <c r="K88"/>
  <c r="O88"/>
  <c r="Q88"/>
  <c r="V88"/>
  <c r="V84" s="1"/>
  <c r="G91"/>
  <c r="I91"/>
  <c r="K91"/>
  <c r="M91"/>
  <c r="O91"/>
  <c r="Q91"/>
  <c r="V91"/>
  <c r="G94"/>
  <c r="M94" s="1"/>
  <c r="I94"/>
  <c r="K94"/>
  <c r="O94"/>
  <c r="Q94"/>
  <c r="V94"/>
  <c r="I97"/>
  <c r="O97"/>
  <c r="G98"/>
  <c r="G97" s="1"/>
  <c r="I98"/>
  <c r="K98"/>
  <c r="K97" s="1"/>
  <c r="O98"/>
  <c r="Q98"/>
  <c r="Q97" s="1"/>
  <c r="V98"/>
  <c r="V97" s="1"/>
  <c r="I99"/>
  <c r="K99"/>
  <c r="Q99"/>
  <c r="G100"/>
  <c r="G99" s="1"/>
  <c r="I100"/>
  <c r="K100"/>
  <c r="O100"/>
  <c r="O99" s="1"/>
  <c r="Q100"/>
  <c r="V100"/>
  <c r="V99" s="1"/>
  <c r="G102"/>
  <c r="I102"/>
  <c r="I101" s="1"/>
  <c r="K102"/>
  <c r="K101" s="1"/>
  <c r="M102"/>
  <c r="O102"/>
  <c r="O101" s="1"/>
  <c r="Q102"/>
  <c r="V102"/>
  <c r="G103"/>
  <c r="I103"/>
  <c r="K103"/>
  <c r="M103"/>
  <c r="O103"/>
  <c r="Q103"/>
  <c r="V103"/>
  <c r="G104"/>
  <c r="M104" s="1"/>
  <c r="I104"/>
  <c r="K104"/>
  <c r="O104"/>
  <c r="Q104"/>
  <c r="V104"/>
  <c r="V101" s="1"/>
  <c r="G105"/>
  <c r="M105" s="1"/>
  <c r="I105"/>
  <c r="K105"/>
  <c r="O105"/>
  <c r="Q105"/>
  <c r="V105"/>
  <c r="G106"/>
  <c r="M106" s="1"/>
  <c r="I106"/>
  <c r="K106"/>
  <c r="O106"/>
  <c r="Q106"/>
  <c r="V106"/>
  <c r="G107"/>
  <c r="I107"/>
  <c r="K107"/>
  <c r="M107"/>
  <c r="O107"/>
  <c r="Q107"/>
  <c r="Q101" s="1"/>
  <c r="V107"/>
  <c r="G108"/>
  <c r="I108"/>
  <c r="K108"/>
  <c r="M108"/>
  <c r="O108"/>
  <c r="Q108"/>
  <c r="V108"/>
  <c r="O109"/>
  <c r="G110"/>
  <c r="G109" s="1"/>
  <c r="I110"/>
  <c r="K110"/>
  <c r="K109" s="1"/>
  <c r="O110"/>
  <c r="Q110"/>
  <c r="Q109" s="1"/>
  <c r="V110"/>
  <c r="V109" s="1"/>
  <c r="G111"/>
  <c r="I111"/>
  <c r="I109" s="1"/>
  <c r="K111"/>
  <c r="M111"/>
  <c r="O111"/>
  <c r="Q111"/>
  <c r="V111"/>
  <c r="AE113"/>
  <c r="I20" i="1"/>
  <c r="I18"/>
  <c r="G42"/>
  <c r="G25" s="1"/>
  <c r="A25" s="1"/>
  <c r="H41"/>
  <c r="I41" s="1"/>
  <c r="H42" l="1"/>
  <c r="I39"/>
  <c r="I42" s="1"/>
  <c r="J40" s="1"/>
  <c r="F42"/>
  <c r="G23" s="1"/>
  <c r="I17"/>
  <c r="I62"/>
  <c r="J56" s="1"/>
  <c r="I16"/>
  <c r="G26"/>
  <c r="A26"/>
  <c r="H40"/>
  <c r="I40" s="1"/>
  <c r="A23"/>
  <c r="G28"/>
  <c r="M101" i="12"/>
  <c r="M48"/>
  <c r="M33"/>
  <c r="M69"/>
  <c r="AF113"/>
  <c r="G101"/>
  <c r="M110"/>
  <c r="M109" s="1"/>
  <c r="M98"/>
  <c r="M97" s="1"/>
  <c r="M100"/>
  <c r="M99" s="1"/>
  <c r="M88"/>
  <c r="M84" s="1"/>
  <c r="M66"/>
  <c r="M65" s="1"/>
  <c r="M44"/>
  <c r="J41" i="1"/>
  <c r="J39"/>
  <c r="J42" s="1"/>
  <c r="J28"/>
  <c r="J26"/>
  <c r="G38"/>
  <c r="F38"/>
  <c r="J23"/>
  <c r="J24"/>
  <c r="J25"/>
  <c r="J27"/>
  <c r="E24"/>
  <c r="E26"/>
  <c r="I21" l="1"/>
  <c r="J49"/>
  <c r="J53"/>
  <c r="J61"/>
  <c r="J54"/>
  <c r="J57"/>
  <c r="J52"/>
  <c r="J60"/>
  <c r="J55"/>
  <c r="J59"/>
  <c r="J58"/>
  <c r="J50"/>
  <c r="J51"/>
  <c r="A24"/>
  <c r="G24"/>
  <c r="A27" s="1"/>
  <c r="J62" l="1"/>
  <c r="A29"/>
  <c r="G29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<sst xmlns="http://schemas.openxmlformats.org/spreadsheetml/2006/main" count="683" uniqueCount="265">
  <si>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</si>
  <si>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</si>
  <si>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</si>
  <si>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</si>
  <si>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</si>
  <si>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</si>
  <si>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</si>
  <si>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</si>
  <si>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</si>
  <si>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</si>
  <si>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</si>
  <si>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</si>
  <si>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</si>
  <si>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</si>
  <si>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</si>
  <si>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</si>
  <si>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</si>
  <si>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</si>
  <si>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</si>
  <si>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</si>
  <si>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</si>
  <si>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</si>
  <si>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</si>
  <si>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</si>
  <si>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</si>
  <si>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</si>
  <si>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</si>
  <si>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</si>
  <si>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</si>
  <si>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</si>
  <si>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</si>
  <si>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</si>
  <si>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</si>
  <si>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</si>
  <si>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</si>
  <si>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</si>
  <si>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</si>
  <si>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</si>
  <si>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</si>
  <si>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</si>
  <si>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</si>
  <si>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</si>
  <si>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</si>
  <si>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</si>
  <si>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 xml:space="preserve">Výměna výtahu </t>
  </si>
  <si>
    <t>Budova "B"</t>
  </si>
  <si>
    <t>Objekt:</t>
  </si>
  <si>
    <t>Rozpočet:</t>
  </si>
  <si>
    <t>AKTÉ24/01</t>
  </si>
  <si>
    <t>Výměna výtahu v budově "B" MěÚ Kroměříž</t>
  </si>
  <si>
    <t>Město Kroměříž</t>
  </si>
  <si>
    <t>Velké náměstí 115/1</t>
  </si>
  <si>
    <t>Kroměříž</t>
  </si>
  <si>
    <t>76701</t>
  </si>
  <si>
    <t>00287351</t>
  </si>
  <si>
    <t>AKTÉ projekt s.r.o.</t>
  </si>
  <si>
    <t>Kollárova 629/14</t>
  </si>
  <si>
    <t>26960834</t>
  </si>
  <si>
    <t>CZ26960834</t>
  </si>
  <si>
    <t>Stavba</t>
  </si>
  <si>
    <t>Celkem za stavbu</t>
  </si>
  <si>
    <t>CZK</t>
  </si>
  <si>
    <t>Rekapitulace dílů</t>
  </si>
  <si>
    <t>Typ dílu</t>
  </si>
  <si>
    <t>31</t>
  </si>
  <si>
    <t>Zdi podpěrné a volné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</si>
  <si>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</si>
  <si>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</si>
  <si>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</si>
  <si>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</si>
  <si>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</si>
  <si>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</si>
  <si>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</si>
  <si>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</si>
  <si>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</si>
  <si>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</si>
  <si>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</si>
  <si>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</si>
  <si>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</si>
  <si>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</si>
  <si>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</si>
  <si>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</si>
  <si>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</si>
  <si>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</si>
  <si>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</si>
  <si>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</si>
  <si>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</si>
  <si>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</si>
  <si>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</si>
  <si>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</si>
  <si>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</si>
  <si>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</si>
  <si>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</si>
  <si>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</si>
  <si>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</si>
  <si>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</si>
  <si>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</si>
  <si>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</si>
  <si>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</si>
  <si>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</si>
  <si>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</si>
  <si>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</si>
  <si>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</si>
  <si>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</si>
  <si>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</si>
  <si>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</si>
  <si>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</si>
  <si>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</si>
  <si>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</si>
  <si>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</si>
  <si>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</si>
  <si>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</si>
  <si>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</si>
  <si>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</si>
  <si>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</si>
  <si>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</si>
  <si>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</si>
  <si>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</si>
  <si>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</si>
  <si>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310236251RT1</t>
  </si>
  <si>
    <t>Zazdívka otvorů pl.0, 09 m2 cihlami, tl. zdi 45 cm s použitím suché maltové směsi</t>
  </si>
  <si>
    <t>kus</t>
  </si>
  <si>
    <t>RTS 24/ I</t>
  </si>
  <si>
    <t>Práce</t>
  </si>
  <si>
    <t>Běžná</t>
  </si>
  <si>
    <t>POL1_</t>
  </si>
  <si>
    <t>zazdívka prostupu hydrauliky D300mm, tl.450mm : 1</t>
  </si>
  <si>
    <t>VV</t>
  </si>
  <si>
    <t>601016191R00</t>
  </si>
  <si>
    <t xml:space="preserve">Penetrační nátěr stropů </t>
  </si>
  <si>
    <t>m2</t>
  </si>
  <si>
    <t>rozvaděč výtahu : 2,005*2,85</t>
  </si>
  <si>
    <t>602016191R00</t>
  </si>
  <si>
    <t>Penetrační nátěr stěn</t>
  </si>
  <si>
    <t>rozvaděč výtahu : (2,005+2,85)*2*3-0,9*2</t>
  </si>
  <si>
    <t>zděné stěny výtahové šachty : (1,95+2,115+1,5)*19-1,1*2,3*5+(1,1+2,3*2)*0,3*5</t>
  </si>
  <si>
    <t>611471413R00</t>
  </si>
  <si>
    <t>Úprava stropů aktiv. štukem s přísadou, tl. 2-3 mm</t>
  </si>
  <si>
    <t>612403399RT2</t>
  </si>
  <si>
    <t>Hrubá výplň rýh ve stěnách maltou s použitím suché maltové směsi</t>
  </si>
  <si>
    <t xml:space="preserve">rozvaděč výtahu : </t>
  </si>
  <si>
    <t>vyplnění rýh po demontáži hydrauliky : 1,5</t>
  </si>
  <si>
    <t xml:space="preserve">výtahová šachta : </t>
  </si>
  <si>
    <t>vyplnění rýh po demontáži stávající technologie : 4</t>
  </si>
  <si>
    <t>612409991RT2</t>
  </si>
  <si>
    <t>Začištění omítek kolem oken,dveří apod. s použitím suché maltové směsi</t>
  </si>
  <si>
    <t>m</t>
  </si>
  <si>
    <t>ostění dveří výtahové šachty : (1,1+2,3*2)*5</t>
  </si>
  <si>
    <t>612425931RT2</t>
  </si>
  <si>
    <t>Omítka vápenná vnitřního ostění - štuková s použitím suché maltové směsi</t>
  </si>
  <si>
    <t>ostění dveří výtahové šachty : (1,1+2,3*2)*0,3*5</t>
  </si>
  <si>
    <t>612471413R00</t>
  </si>
  <si>
    <t>Úprava vnitřních stěn aktivovaným štukem s přísad.</t>
  </si>
  <si>
    <t>zděné stěny výtahové šachty : (1,95+2,115+1,5)*19-1,1*2,3*5</t>
  </si>
  <si>
    <t>622412313R00</t>
  </si>
  <si>
    <t>Nátěr stěn vnějších, slož.1-2 , Weber, silikonový</t>
  </si>
  <si>
    <t>zděné stěny výtahové šachty : (1,95+2,115+1,5)*19</t>
  </si>
  <si>
    <t>631315621R00</t>
  </si>
  <si>
    <t>Mazanina betonová tl. 12 - 24 cm C 20/25</t>
  </si>
  <si>
    <t>m3</t>
  </si>
  <si>
    <t>deska dna šachty : 1,95*2,115*0,15</t>
  </si>
  <si>
    <t>631311131R00</t>
  </si>
  <si>
    <t>Doplnění mazanin betonem do 1 m2, nad tl. 8 cm</t>
  </si>
  <si>
    <t>zapravení otvorů po sondách : 0,15</t>
  </si>
  <si>
    <t>631319165R00</t>
  </si>
  <si>
    <t>Příplatek za konečnou úpravu mazanin tl. 24 cm</t>
  </si>
  <si>
    <t>631319175R00</t>
  </si>
  <si>
    <t>Příplatek za stržení povrchu mazaniny tl. 24 cm</t>
  </si>
  <si>
    <t>631361921RT8</t>
  </si>
  <si>
    <t>Výztuž mazanin svařovanou sítí KY 81, drát d 8,0 mm, oko 100 x 100 mm</t>
  </si>
  <si>
    <t>t</t>
  </si>
  <si>
    <t>deska dna šachty : 1,95*2,115*7,9/1000</t>
  </si>
  <si>
    <t>632451421R00</t>
  </si>
  <si>
    <t>Doplnění potěru plochy do 1 m2, tl. 10 - 20 mm</t>
  </si>
  <si>
    <t>zapravení rýh po vybouraných prazích š.100mm, dl. 1m, 6ks : 0,1*1*6</t>
  </si>
  <si>
    <t>R63-01</t>
  </si>
  <si>
    <t>Lišta nerezová krycí š.70mm, dl.1m   D+M</t>
  </si>
  <si>
    <t>Vlastní</t>
  </si>
  <si>
    <t>Indiv</t>
  </si>
  <si>
    <t>zapravení rýh po vybouraných prazích dl. 1m, 6ks : 1*6</t>
  </si>
  <si>
    <t>943943222R00</t>
  </si>
  <si>
    <t>Montáž lešení prostorové lehké, do 200kg, H 22 m</t>
  </si>
  <si>
    <t>výtahová šachta : 1,95*2,2*19</t>
  </si>
  <si>
    <t>943943291R00</t>
  </si>
  <si>
    <t>Příplatek za půdorysnou plochu do 6 m2</t>
  </si>
  <si>
    <t>943943292R00</t>
  </si>
  <si>
    <t>Příplatek za každý měsíc použití k pol..3221, 3222</t>
  </si>
  <si>
    <t>943943298R00</t>
  </si>
  <si>
    <t>Pronájem prostorového lešení, plochy do 6 m2 - příplatek za každý den používání (do 30 dnů celkem)</t>
  </si>
  <si>
    <t>výtahová šachta : 1,95*2,2*19*30</t>
  </si>
  <si>
    <t>943943822R00</t>
  </si>
  <si>
    <t>Demontáž lešení, prostor. lehké, 200 kPa, H 22 m</t>
  </si>
  <si>
    <t>943955141R00</t>
  </si>
  <si>
    <t>Montáž lešeň. podl., šachta 6 m2, s příč. a podél.</t>
  </si>
  <si>
    <t>výtahová šachta : 1,95*2,2*6</t>
  </si>
  <si>
    <t>943955198R00</t>
  </si>
  <si>
    <t>Pronájem - příplatek za každý den použití</t>
  </si>
  <si>
    <t>výtahová šachta : 1,95*2,2*6*30</t>
  </si>
  <si>
    <t>943955841R00</t>
  </si>
  <si>
    <t>Demontáž leš. podl., šachta 6 m2, s příč. a podél.</t>
  </si>
  <si>
    <t>953981204R00</t>
  </si>
  <si>
    <t>Chemické kotvy, beton, hl.125 mm, M16, malta 2slož</t>
  </si>
  <si>
    <t>ukotvení desky dna šachty - vodorovně 4x5ks : 5*4</t>
  </si>
  <si>
    <t>- svisle v rastru 300/300mm 42ks : 42</t>
  </si>
  <si>
    <t>970051160R00</t>
  </si>
  <si>
    <t>Vrtání jádrové do ŽB do D 160 mm</t>
  </si>
  <si>
    <t>sonda v podlaze výtahové šachty po izolaci : 0,15</t>
  </si>
  <si>
    <t>978013191R00</t>
  </si>
  <si>
    <t>Otlučení omítek vnitřních stěn v rozsahu do 100 %</t>
  </si>
  <si>
    <t>978011211R00</t>
  </si>
  <si>
    <t>Odstranění štukové vrstvy vnitřních stropů</t>
  </si>
  <si>
    <t>978013211R00</t>
  </si>
  <si>
    <t xml:space="preserve">Odstranění štukové vrstvy omítky z vnitřních stěn </t>
  </si>
  <si>
    <t>999281111R00</t>
  </si>
  <si>
    <t>Přesun hmot pro opravy a údržbu do výšky 25 m</t>
  </si>
  <si>
    <t>Přesun hmot</t>
  </si>
  <si>
    <t>POL7_</t>
  </si>
  <si>
    <t>711212002RT3</t>
  </si>
  <si>
    <t>Stěrka hydroizolační, vč. dodávky HI hmoty Mapelastic (fa Mapei), tl. 2 mm</t>
  </si>
  <si>
    <t>zapravení sond tekutou izolací 6ks vrtů D30mm, 1ks D160mm : 1</t>
  </si>
  <si>
    <t>610991111R00</t>
  </si>
  <si>
    <t>Zakrývání výplní vnitřních otvorů</t>
  </si>
  <si>
    <t>zakrytí dveří výtahové šachty : 1,1*2,3*5</t>
  </si>
  <si>
    <t>prosklená stěna výtahové šachty : (1,6+1,4)*17,6</t>
  </si>
  <si>
    <t>784111101R00</t>
  </si>
  <si>
    <t>Penetrace podkladu nátěrem V1307  1 x</t>
  </si>
  <si>
    <t>rozvaděč výtahu strop : 2,005*2,85</t>
  </si>
  <si>
    <t>rozvaděč výtahu stěny : (2,005+2,85)*2*3</t>
  </si>
  <si>
    <t>784115412R00</t>
  </si>
  <si>
    <t>Malba Remal profi, bílá, bez penetrace, 2 x</t>
  </si>
  <si>
    <t>784011222RT2</t>
  </si>
  <si>
    <t>Zakrytí podlah, včetně odstranění včetně papírové lepenky</t>
  </si>
  <si>
    <t>výtahová šachta : 1,95*2,2</t>
  </si>
  <si>
    <t>RM21-01</t>
  </si>
  <si>
    <t>Úprava elektroinstalace - samostatný rozpočet</t>
  </si>
  <si>
    <t>kpl</t>
  </si>
  <si>
    <t>RM33-01</t>
  </si>
  <si>
    <t>Demontáž stávajícího výtahu a nová dodávka a montáž nového výtahu</t>
  </si>
  <si>
    <t>979011211R00</t>
  </si>
  <si>
    <t>Svislá doprava suti a vybour. hmot za 2.NP nošením</t>
  </si>
  <si>
    <t>Přesun suti</t>
  </si>
  <si>
    <t>POL8_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</si>
  <si>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</si>
  <si>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</si>
  <si>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</si>
  <si>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</si>
  <si>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</si>
  <si>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</si>
  <si>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</si>
  <si>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uložení suti - směs betonu, cihel, dřeva, skupina odpadu 170904</t>
  </si>
  <si>
    <t>979087311R00</t>
  </si>
  <si>
    <t>Vodorovné přemístění suti nošením do 10 m</t>
  </si>
  <si>
    <t>979093111R00</t>
  </si>
  <si>
    <t>Uložení suti na skládku bez zhutnění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</si>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</sst>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5"/>
  <sheetData>
    <row r="1" spans="1:7" ht="13">
      <c r="A1" s="21" t="s">
        <v>40</v>
      </c>
    </row>
    <row r="2" spans="1:7" ht="57.75" customHeight="1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5"/>
  <sheetViews>
    <sheetView showGridLines="0" tabSelected="1" topLeftCell="B1" zoomScaleSheetLayoutView="75" workbookViewId="0">
      <selection activeCell="A28" sqref="A28"/>
    </sheetView>
  </sheetViews>
  <sheetFormatPr defaultColWidth="9" defaultRowHeight="12.5"/>
  <cols>
    <col min="1" max="1" width="8.453125" hidden="1" customWidth="1"/>
    <col min="2" max="2" width="13.453125" customWidth="1"/>
    <col min="3" max="3" width="7.453125" style="51" customWidth="1"/>
    <col min="4" max="4" width="13" style="51" customWidth="1"/>
    <col min="5" max="5" width="9.7265625" style="51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>
      <c r="A2" s="2"/>
      <c r="B2" s="109" t="s">
        <v>24</v>
      </c>
      <c r="C2" s="110"/>
      <c r="D2" s="111" t="s">
        <v>48</v>
      </c>
      <c r="E2" s="112" t="s">
        <v>49</v>
      </c>
      <c r="F2" s="113"/>
      <c r="G2" s="113"/>
      <c r="H2" s="113"/>
      <c r="I2" s="113"/>
      <c r="J2" s="114"/>
      <c r="O2" s="1"/>
    </row>
    <row r="3" spans="1:15" ht="27" customHeight="1">
      <c r="A3" s="2"/>
      <c r="B3" s="115" t="s">
        <v>46</v>
      </c>
      <c r="C3" s="110"/>
      <c r="D3" s="116" t="s">
        <v>43</v>
      </c>
      <c r="E3" s="117" t="s">
        <v>45</v>
      </c>
      <c r="F3" s="118"/>
      <c r="G3" s="118"/>
      <c r="H3" s="118"/>
      <c r="I3" s="118"/>
      <c r="J3" s="119"/>
    </row>
    <row r="4" spans="1:15" ht="23.25" customHeight="1">
      <c r="A4" s="105">
        <v>3966</v>
      </c>
      <c r="B4" s="120" t="s">
        <v>47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>
      <c r="A5" s="2"/>
      <c r="B5" s="31" t="s">
        <v>23</v>
      </c>
      <c r="D5" s="126" t="s">
        <v>50</v>
      </c>
      <c r="E5" s="88"/>
      <c r="F5" s="88"/>
      <c r="G5" s="88"/>
      <c r="H5" s="18" t="s">
        <v>42</v>
      </c>
      <c r="I5" s="128" t="s">
        <v>54</v>
      </c>
      <c r="J5" s="8"/>
    </row>
    <row r="6" spans="1:15" ht="15.75" customHeight="1">
      <c r="A6" s="2"/>
      <c r="B6" s="28"/>
      <c r="C6" s="53"/>
      <c r="D6" s="108" t="s">
        <v>51</v>
      </c>
      <c r="E6" s="89"/>
      <c r="F6" s="89"/>
      <c r="G6" s="89"/>
      <c r="H6" s="18" t="s">
        <v>36</v>
      </c>
      <c r="I6" s="22"/>
      <c r="J6" s="8"/>
    </row>
    <row r="7" spans="1:15" ht="15.75" customHeight="1">
      <c r="A7" s="2"/>
      <c r="B7" s="29"/>
      <c r="C7" s="54"/>
      <c r="D7" s="106" t="s">
        <v>53</v>
      </c>
      <c r="E7" s="127" t="s">
        <v>52</v>
      </c>
      <c r="F7" s="90"/>
      <c r="G7" s="90"/>
      <c r="H7" s="24"/>
      <c r="I7" s="23"/>
      <c r="J7" s="34"/>
    </row>
    <row r="8" spans="1:15" ht="24" hidden="1" customHeight="1">
      <c r="A8" s="2"/>
      <c r="B8" s="31" t="s">
        <v>21</v>
      </c>
      <c r="D8" s="107" t="s">
        <v>55</v>
      </c>
      <c r="H8" s="18" t="s">
        <v>42</v>
      </c>
      <c r="I8" s="128" t="s">
        <v>57</v>
      </c>
      <c r="J8" s="8"/>
    </row>
    <row r="9" spans="1:15" ht="15.75" hidden="1" customHeight="1">
      <c r="A9" s="2"/>
      <c r="B9" s="2"/>
      <c r="D9" s="107" t="s">
        <v>56</v>
      </c>
      <c r="H9" s="18" t="s">
        <v>36</v>
      </c>
      <c r="I9" s="128" t="s">
        <v>58</v>
      </c>
      <c r="J9" s="8"/>
    </row>
    <row r="10" spans="1:15" ht="15.75" hidden="1" customHeight="1">
      <c r="A10" s="2"/>
      <c r="B10" s="35"/>
      <c r="C10" s="54"/>
      <c r="D10" s="106" t="s">
        <v>53</v>
      </c>
      <c r="E10" s="129" t="s">
        <v>52</v>
      </c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130"/>
      <c r="E11" s="130"/>
      <c r="F11" s="130"/>
      <c r="G11" s="130"/>
      <c r="H11" s="18" t="s">
        <v>42</v>
      </c>
      <c r="I11" s="135"/>
      <c r="J11" s="8"/>
    </row>
    <row r="12" spans="1:15" ht="15.75" customHeight="1">
      <c r="A12" s="2"/>
      <c r="B12" s="28"/>
      <c r="C12" s="53"/>
      <c r="D12" s="131"/>
      <c r="E12" s="131"/>
      <c r="F12" s="131"/>
      <c r="G12" s="131"/>
      <c r="H12" s="18" t="s">
        <v>36</v>
      </c>
      <c r="I12" s="135"/>
      <c r="J12" s="8"/>
    </row>
    <row r="13" spans="1:15" ht="15.75" customHeight="1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>
      <c r="A16" s="197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SUMIF(F49:F61,A16,I49:I61)+SUMIF(F49:F61,"PSU",I49:I61)</f>
        <v>0</v>
      </c>
      <c r="J16" s="82"/>
    </row>
    <row r="17" spans="1:10" ht="23.25" customHeight="1">
      <c r="A17" s="197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SUMIF(F49:F61,A17,I49:I61)</f>
        <v>0</v>
      </c>
      <c r="J17" s="82"/>
    </row>
    <row r="18" spans="1:10" ht="23.25" customHeight="1">
      <c r="A18" s="197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SUMIF(F49:F61,A18,I49:I61)</f>
        <v>0</v>
      </c>
      <c r="J18" s="82"/>
    </row>
    <row r="19" spans="1:10" ht="23.25" customHeight="1">
      <c r="A19" s="197" t="s">
        <v>89</v>
      </c>
      <c r="B19" s="38" t="s">
        <v>29</v>
      </c>
      <c r="C19" s="59"/>
      <c r="D19" s="60"/>
      <c r="E19" s="80"/>
      <c r="F19" s="81"/>
      <c r="G19" s="80"/>
      <c r="H19" s="81"/>
      <c r="I19" s="80">
        <f>SUMIF(F49:F61,A19,I49:I61)</f>
        <v>0</v>
      </c>
      <c r="J19" s="82"/>
    </row>
    <row r="20" spans="1:10" ht="23.25" customHeight="1">
      <c r="A20" s="197" t="s">
        <v>90</v>
      </c>
      <c r="B20" s="38" t="s">
        <v>30</v>
      </c>
      <c r="C20" s="59"/>
      <c r="D20" s="60"/>
      <c r="E20" s="80"/>
      <c r="F20" s="81"/>
      <c r="G20" s="80"/>
      <c r="H20" s="81"/>
      <c r="I20" s="80">
        <f>SUMIF(F49:F61,A20,I49:I61)</f>
        <v>0</v>
      </c>
      <c r="J20" s="82"/>
    </row>
    <row r="21" spans="1:10" ht="23.25" customHeight="1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59"/>
      <c r="D23" s="60"/>
      <c r="E23" s="64">
        <v>12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59"/>
      <c r="D24" s="60"/>
      <c r="E24" s="64">
        <f>SazbaDPH1</f>
        <v>12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>
      <c r="A39" s="137">
        <v>1</v>
      </c>
      <c r="B39" s="147" t="s">
        <v>59</v>
      </c>
      <c r="C39" s="148"/>
      <c r="D39" s="148"/>
      <c r="E39" s="148"/>
      <c r="F39" s="149">
        <f>'01 01 Pol'!AE113</f>
        <v>0</v>
      </c>
      <c r="G39" s="150">
        <f>'01 01 Pol'!AF113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>
      <c r="A40" s="137">
        <v>2</v>
      </c>
      <c r="B40" s="153" t="s">
        <v>43</v>
      </c>
      <c r="C40" s="154" t="s">
        <v>45</v>
      </c>
      <c r="D40" s="154"/>
      <c r="E40" s="154"/>
      <c r="F40" s="155">
        <f>'01 01 Pol'!AE113</f>
        <v>0</v>
      </c>
      <c r="G40" s="156">
        <f>'01 01 Pol'!AF113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>
      <c r="A41" s="137">
        <v>3</v>
      </c>
      <c r="B41" s="158" t="s">
        <v>43</v>
      </c>
      <c r="C41" s="148" t="s">
        <v>44</v>
      </c>
      <c r="D41" s="148"/>
      <c r="E41" s="148"/>
      <c r="F41" s="159">
        <f>'01 01 Pol'!AE113</f>
        <v>0</v>
      </c>
      <c r="G41" s="151">
        <f>'01 01 Pol'!AF113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>
      <c r="A42" s="137"/>
      <c r="B42" s="160" t="s">
        <v>60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5">
      <c r="B46" s="176" t="s">
        <v>62</v>
      </c>
    </row>
    <row r="48" spans="1:10" ht="25.5" customHeight="1">
      <c r="A48" s="178"/>
      <c r="B48" s="181" t="s">
        <v>18</v>
      </c>
      <c r="C48" s="181" t="s">
        <v>6</v>
      </c>
      <c r="D48" s="182"/>
      <c r="E48" s="182"/>
      <c r="F48" s="183" t="s">
        <v>63</v>
      </c>
      <c r="G48" s="183"/>
      <c r="H48" s="183"/>
      <c r="I48" s="183" t="s">
        <v>31</v>
      </c>
      <c r="J48" s="183" t="s">
        <v>0</v>
      </c>
    </row>
    <row r="49" spans="1:10" ht="36.75" customHeight="1">
      <c r="A49" s="179"/>
      <c r="B49" s="184" t="s">
        <v>64</v>
      </c>
      <c r="C49" s="185" t="s">
        <v>65</v>
      </c>
      <c r="D49" s="186"/>
      <c r="E49" s="186"/>
      <c r="F49" s="193" t="s">
        <v>26</v>
      </c>
      <c r="G49" s="194"/>
      <c r="H49" s="194"/>
      <c r="I49" s="194">
        <f>'01 01 Pol'!G8</f>
        <v>0</v>
      </c>
      <c r="J49" s="190" t="str">
        <f>IF(I62=0,"",I49/I62*100)</f>
        <v/>
      </c>
    </row>
    <row r="50" spans="1:10" ht="36.75" customHeight="1">
      <c r="A50" s="179"/>
      <c r="B50" s="184" t="s">
        <v>66</v>
      </c>
      <c r="C50" s="185" t="s">
        <v>67</v>
      </c>
      <c r="D50" s="186"/>
      <c r="E50" s="186"/>
      <c r="F50" s="193" t="s">
        <v>26</v>
      </c>
      <c r="G50" s="194"/>
      <c r="H50" s="194"/>
      <c r="I50" s="194">
        <f>'01 01 Pol'!G11</f>
        <v>0</v>
      </c>
      <c r="J50" s="190" t="str">
        <f>IF(I62=0,"",I50/I62*100)</f>
        <v/>
      </c>
    </row>
    <row r="51" spans="1:10" ht="36.75" customHeight="1">
      <c r="A51" s="179"/>
      <c r="B51" s="184" t="s">
        <v>68</v>
      </c>
      <c r="C51" s="185" t="s">
        <v>69</v>
      </c>
      <c r="D51" s="186"/>
      <c r="E51" s="186"/>
      <c r="F51" s="193" t="s">
        <v>26</v>
      </c>
      <c r="G51" s="194"/>
      <c r="H51" s="194"/>
      <c r="I51" s="194">
        <f>'01 01 Pol'!G33</f>
        <v>0</v>
      </c>
      <c r="J51" s="190" t="str">
        <f>IF(I62=0,"",I51/I62*100)</f>
        <v/>
      </c>
    </row>
    <row r="52" spans="1:10" ht="36.75" customHeight="1">
      <c r="A52" s="179"/>
      <c r="B52" s="184" t="s">
        <v>70</v>
      </c>
      <c r="C52" s="185" t="s">
        <v>71</v>
      </c>
      <c r="D52" s="186"/>
      <c r="E52" s="186"/>
      <c r="F52" s="193" t="s">
        <v>26</v>
      </c>
      <c r="G52" s="194"/>
      <c r="H52" s="194"/>
      <c r="I52" s="194">
        <f>'01 01 Pol'!G48</f>
        <v>0</v>
      </c>
      <c r="J52" s="190" t="str">
        <f>IF(I62=0,"",I52/I62*100)</f>
        <v/>
      </c>
    </row>
    <row r="53" spans="1:10" ht="36.75" customHeight="1">
      <c r="A53" s="179"/>
      <c r="B53" s="184" t="s">
        <v>72</v>
      </c>
      <c r="C53" s="185" t="s">
        <v>73</v>
      </c>
      <c r="D53" s="186"/>
      <c r="E53" s="186"/>
      <c r="F53" s="193" t="s">
        <v>26</v>
      </c>
      <c r="G53" s="194"/>
      <c r="H53" s="194"/>
      <c r="I53" s="194">
        <f>'01 01 Pol'!G65</f>
        <v>0</v>
      </c>
      <c r="J53" s="190" t="str">
        <f>IF(I62=0,"",I53/I62*100)</f>
        <v/>
      </c>
    </row>
    <row r="54" spans="1:10" ht="36.75" customHeight="1">
      <c r="A54" s="179"/>
      <c r="B54" s="184" t="s">
        <v>74</v>
      </c>
      <c r="C54" s="185" t="s">
        <v>75</v>
      </c>
      <c r="D54" s="186"/>
      <c r="E54" s="186"/>
      <c r="F54" s="193" t="s">
        <v>26</v>
      </c>
      <c r="G54" s="194"/>
      <c r="H54" s="194"/>
      <c r="I54" s="194">
        <f>'01 01 Pol'!G69</f>
        <v>0</v>
      </c>
      <c r="J54" s="190" t="str">
        <f>IF(I62=0,"",I54/I62*100)</f>
        <v/>
      </c>
    </row>
    <row r="55" spans="1:10" ht="36.75" customHeight="1">
      <c r="A55" s="179"/>
      <c r="B55" s="184" t="s">
        <v>76</v>
      </c>
      <c r="C55" s="185" t="s">
        <v>77</v>
      </c>
      <c r="D55" s="186"/>
      <c r="E55" s="186"/>
      <c r="F55" s="193" t="s">
        <v>26</v>
      </c>
      <c r="G55" s="194"/>
      <c r="H55" s="194"/>
      <c r="I55" s="194">
        <f>'01 01 Pol'!G79</f>
        <v>0</v>
      </c>
      <c r="J55" s="190" t="str">
        <f>IF(I62=0,"",I55/I62*100)</f>
        <v/>
      </c>
    </row>
    <row r="56" spans="1:10" ht="36.75" customHeight="1">
      <c r="A56" s="179"/>
      <c r="B56" s="184" t="s">
        <v>78</v>
      </c>
      <c r="C56" s="185" t="s">
        <v>79</v>
      </c>
      <c r="D56" s="186"/>
      <c r="E56" s="186"/>
      <c r="F56" s="193" t="s">
        <v>27</v>
      </c>
      <c r="G56" s="194"/>
      <c r="H56" s="194"/>
      <c r="I56" s="194">
        <f>'01 01 Pol'!G81</f>
        <v>0</v>
      </c>
      <c r="J56" s="190" t="str">
        <f>IF(I62=0,"",I56/I62*100)</f>
        <v/>
      </c>
    </row>
    <row r="57" spans="1:10" ht="36.75" customHeight="1">
      <c r="A57" s="179"/>
      <c r="B57" s="184" t="s">
        <v>80</v>
      </c>
      <c r="C57" s="185" t="s">
        <v>81</v>
      </c>
      <c r="D57" s="186"/>
      <c r="E57" s="186"/>
      <c r="F57" s="193" t="s">
        <v>27</v>
      </c>
      <c r="G57" s="194"/>
      <c r="H57" s="194"/>
      <c r="I57" s="194">
        <f>'01 01 Pol'!G84</f>
        <v>0</v>
      </c>
      <c r="J57" s="190" t="str">
        <f>IF(I62=0,"",I57/I62*100)</f>
        <v/>
      </c>
    </row>
    <row r="58" spans="1:10" ht="36.75" customHeight="1">
      <c r="A58" s="179"/>
      <c r="B58" s="184" t="s">
        <v>82</v>
      </c>
      <c r="C58" s="185" t="s">
        <v>83</v>
      </c>
      <c r="D58" s="186"/>
      <c r="E58" s="186"/>
      <c r="F58" s="193" t="s">
        <v>28</v>
      </c>
      <c r="G58" s="194"/>
      <c r="H58" s="194"/>
      <c r="I58" s="194">
        <f>'01 01 Pol'!G97</f>
        <v>0</v>
      </c>
      <c r="J58" s="190" t="str">
        <f>IF(I62=0,"",I58/I62*100)</f>
        <v/>
      </c>
    </row>
    <row r="59" spans="1:10" ht="36.75" customHeight="1">
      <c r="A59" s="179"/>
      <c r="B59" s="184" t="s">
        <v>84</v>
      </c>
      <c r="C59" s="185" t="s">
        <v>85</v>
      </c>
      <c r="D59" s="186"/>
      <c r="E59" s="186"/>
      <c r="F59" s="193" t="s">
        <v>28</v>
      </c>
      <c r="G59" s="194"/>
      <c r="H59" s="194"/>
      <c r="I59" s="194">
        <f>'01 01 Pol'!G99</f>
        <v>0</v>
      </c>
      <c r="J59" s="190" t="str">
        <f>IF(I62=0,"",I59/I62*100)</f>
        <v/>
      </c>
    </row>
    <row r="60" spans="1:10" ht="36.75" customHeight="1">
      <c r="A60" s="179"/>
      <c r="B60" s="184" t="s">
        <v>86</v>
      </c>
      <c r="C60" s="185" t="s">
        <v>87</v>
      </c>
      <c r="D60" s="186"/>
      <c r="E60" s="186"/>
      <c r="F60" s="193" t="s">
        <v>88</v>
      </c>
      <c r="G60" s="194"/>
      <c r="H60" s="194"/>
      <c r="I60" s="194">
        <f>'01 01 Pol'!G101</f>
        <v>0</v>
      </c>
      <c r="J60" s="190" t="str">
        <f>IF(I62=0,"",I60/I62*100)</f>
        <v/>
      </c>
    </row>
    <row r="61" spans="1:10" ht="36.75" customHeight="1">
      <c r="A61" s="179"/>
      <c r="B61" s="184" t="s">
        <v>89</v>
      </c>
      <c r="C61" s="185" t="s">
        <v>29</v>
      </c>
      <c r="D61" s="186"/>
      <c r="E61" s="186"/>
      <c r="F61" s="193" t="s">
        <v>89</v>
      </c>
      <c r="G61" s="194"/>
      <c r="H61" s="194"/>
      <c r="I61" s="194">
        <f>'01 01 Pol'!G109</f>
        <v>0</v>
      </c>
      <c r="J61" s="190" t="str">
        <f>IF(I62=0,"",I61/I62*100)</f>
        <v/>
      </c>
    </row>
    <row r="62" spans="1:10" ht="25.5" customHeight="1">
      <c r="A62" s="180"/>
      <c r="B62" s="187" t="s">
        <v>1</v>
      </c>
      <c r="C62" s="188"/>
      <c r="D62" s="189"/>
      <c r="E62" s="189"/>
      <c r="F62" s="195"/>
      <c r="G62" s="196"/>
      <c r="H62" s="196"/>
      <c r="I62" s="196">
        <f>SUM(I49:I61)</f>
        <v>0</v>
      </c>
      <c r="J62" s="191">
        <f>SUM(J49:J61)</f>
        <v>0</v>
      </c>
    </row>
    <row r="63" spans="1:10">
      <c r="F63" s="136"/>
      <c r="G63" s="136"/>
      <c r="H63" s="136"/>
      <c r="I63" s="136"/>
      <c r="J63" s="192"/>
    </row>
    <row r="64" spans="1:10">
      <c r="F64" s="136"/>
      <c r="G64" s="136"/>
      <c r="H64" s="136"/>
      <c r="I64" s="136"/>
      <c r="J64" s="192"/>
    </row>
    <row r="65" spans="6:10">
      <c r="F65" s="136"/>
      <c r="G65" s="136"/>
      <c r="H65" s="136"/>
      <c r="I65" s="136"/>
      <c r="J65" s="1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>
      <c r="A1" s="101" t="s">
        <v>7</v>
      </c>
      <c r="B1" s="101"/>
      <c r="C1" s="102"/>
      <c r="D1" s="101"/>
      <c r="E1" s="101"/>
      <c r="F1" s="101"/>
      <c r="G1" s="101"/>
    </row>
    <row r="2" spans="1:7" ht="25" customHeight="1">
      <c r="A2" s="50" t="s">
        <v>8</v>
      </c>
      <c r="B2" s="49"/>
      <c r="C2" s="103"/>
      <c r="D2" s="103"/>
      <c r="E2" s="103"/>
      <c r="F2" s="103"/>
      <c r="G2" s="104"/>
    </row>
    <row r="3" spans="1:7" ht="25" customHeight="1">
      <c r="A3" s="50" t="s">
        <v>9</v>
      </c>
      <c r="B3" s="49"/>
      <c r="C3" s="103"/>
      <c r="D3" s="103"/>
      <c r="E3" s="103"/>
      <c r="F3" s="103"/>
      <c r="G3" s="104"/>
    </row>
    <row r="4" spans="1:7" ht="25" customHeight="1">
      <c r="A4" s="50" t="s">
        <v>10</v>
      </c>
      <c r="B4" s="49"/>
      <c r="C4" s="103"/>
      <c r="D4" s="103"/>
      <c r="E4" s="103"/>
      <c r="F4" s="103"/>
      <c r="G4" s="104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3"/>
  <cols>
    <col min="1" max="1" width="3.36328125" customWidth="1"/>
    <col min="2" max="2" width="12.453125" style="177" customWidth="1"/>
    <col min="3" max="3" width="38.1796875" style="177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198" t="s">
        <v>7</v>
      </c>
      <c r="B1" s="198"/>
      <c r="C1" s="198"/>
      <c r="D1" s="198"/>
      <c r="E1" s="198"/>
      <c r="F1" s="198"/>
      <c r="G1" s="198"/>
      <c r="AG1" t="s">
        <v>91</v>
      </c>
    </row>
    <row r="2" spans="1:60" ht="25" customHeight="1">
      <c r="A2" s="199" t="s">
        <v>8</v>
      </c>
      <c r="B2" s="49" t="s">
        <v>48</v>
      </c>
      <c r="C2" s="202" t="s">
        <v>49</v>
      </c>
      <c r="D2" s="200"/>
      <c r="E2" s="200"/>
      <c r="F2" s="200"/>
      <c r="G2" s="201"/>
      <c r="AG2" t="s">
        <v>92</v>
      </c>
    </row>
    <row r="3" spans="1:60" ht="25" customHeight="1">
      <c r="A3" s="199" t="s">
        <v>9</v>
      </c>
      <c r="B3" s="49" t="s">
        <v>43</v>
      </c>
      <c r="C3" s="202" t="s">
        <v>45</v>
      </c>
      <c r="D3" s="200"/>
      <c r="E3" s="200"/>
      <c r="F3" s="200"/>
      <c r="G3" s="201"/>
      <c r="AC3" s="177" t="s">
        <v>92</v>
      </c>
      <c r="AG3" t="s">
        <v>93</v>
      </c>
    </row>
    <row r="4" spans="1:60" ht="25" customHeight="1">
      <c r="A4" s="203" t="s">
        <v>10</v>
      </c>
      <c r="B4" s="204" t="s">
        <v>43</v>
      </c>
      <c r="C4" s="205" t="s">
        <v>44</v>
      </c>
      <c r="D4" s="206"/>
      <c r="E4" s="206"/>
      <c r="F4" s="206"/>
      <c r="G4" s="207"/>
      <c r="AG4" t="s">
        <v>94</v>
      </c>
    </row>
    <row r="5" spans="1:60">
      <c r="D5" s="10"/>
    </row>
    <row r="6" spans="1:60" ht="37.5">
      <c r="A6" s="209" t="s">
        <v>95</v>
      </c>
      <c r="B6" s="211" t="s">
        <v>96</v>
      </c>
      <c r="C6" s="211" t="s">
        <v>97</v>
      </c>
      <c r="D6" s="210" t="s">
        <v>98</v>
      </c>
      <c r="E6" s="209" t="s">
        <v>99</v>
      </c>
      <c r="F6" s="208" t="s">
        <v>100</v>
      </c>
      <c r="G6" s="209" t="s">
        <v>31</v>
      </c>
      <c r="H6" s="212" t="s">
        <v>32</v>
      </c>
      <c r="I6" s="212" t="s">
        <v>101</v>
      </c>
      <c r="J6" s="212" t="s">
        <v>33</v>
      </c>
      <c r="K6" s="212" t="s">
        <v>102</v>
      </c>
      <c r="L6" s="212" t="s">
        <v>103</v>
      </c>
      <c r="M6" s="212" t="s">
        <v>104</v>
      </c>
      <c r="N6" s="212" t="s">
        <v>105</v>
      </c>
      <c r="O6" s="212" t="s">
        <v>106</v>
      </c>
      <c r="P6" s="212" t="s">
        <v>107</v>
      </c>
      <c r="Q6" s="212" t="s">
        <v>108</v>
      </c>
      <c r="R6" s="212" t="s">
        <v>109</v>
      </c>
      <c r="S6" s="212" t="s">
        <v>110</v>
      </c>
      <c r="T6" s="212" t="s">
        <v>111</v>
      </c>
      <c r="U6" s="212" t="s">
        <v>112</v>
      </c>
      <c r="V6" s="212" t="s">
        <v>113</v>
      </c>
      <c r="W6" s="212" t="s">
        <v>114</v>
      </c>
      <c r="X6" s="212" t="s">
        <v>115</v>
      </c>
      <c r="Y6" s="212" t="s">
        <v>116</v>
      </c>
    </row>
    <row r="7" spans="1:60" hidden="1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ht="13">
      <c r="A8" s="239" t="s">
        <v>117</v>
      </c>
      <c r="B8" s="240" t="s">
        <v>64</v>
      </c>
      <c r="C8" s="258" t="s">
        <v>65</v>
      </c>
      <c r="D8" s="241"/>
      <c r="E8" s="242"/>
      <c r="F8" s="243"/>
      <c r="G8" s="244">
        <f>SUMIF(AG9:AG10,"&lt;&gt;NOR",G9:G10)</f>
        <v>0</v>
      </c>
      <c r="H8" s="238"/>
      <c r="I8" s="238">
        <f>SUM(I9:I10)</f>
        <v>0</v>
      </c>
      <c r="J8" s="238"/>
      <c r="K8" s="238">
        <f>SUM(K9:K10)</f>
        <v>0</v>
      </c>
      <c r="L8" s="238"/>
      <c r="M8" s="238">
        <f>SUM(M9:M10)</f>
        <v>0</v>
      </c>
      <c r="N8" s="237"/>
      <c r="O8" s="237">
        <f>SUM(O9:O10)</f>
        <v>7.0000000000000007E-2</v>
      </c>
      <c r="P8" s="237"/>
      <c r="Q8" s="237">
        <f>SUM(Q9:Q10)</f>
        <v>0</v>
      </c>
      <c r="R8" s="238"/>
      <c r="S8" s="238"/>
      <c r="T8" s="238"/>
      <c r="U8" s="238"/>
      <c r="V8" s="238">
        <f>SUM(V9:V10)</f>
        <v>0.35</v>
      </c>
      <c r="W8" s="238"/>
      <c r="X8" s="238"/>
      <c r="Y8" s="238"/>
      <c r="AG8" t="s">
        <v>118</v>
      </c>
    </row>
    <row r="9" spans="1:60" ht="20" outlineLevel="1">
      <c r="A9" s="246">
        <v>1</v>
      </c>
      <c r="B9" s="247" t="s">
        <v>119</v>
      </c>
      <c r="C9" s="259" t="s">
        <v>120</v>
      </c>
      <c r="D9" s="248" t="s">
        <v>121</v>
      </c>
      <c r="E9" s="249">
        <v>1</v>
      </c>
      <c r="F9" s="250"/>
      <c r="G9" s="251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7.2929999999999995E-2</v>
      </c>
      <c r="O9" s="232">
        <f>ROUND(E9*N9,2)</f>
        <v>7.0000000000000007E-2</v>
      </c>
      <c r="P9" s="232">
        <v>0</v>
      </c>
      <c r="Q9" s="232">
        <f>ROUND(E9*P9,2)</f>
        <v>0</v>
      </c>
      <c r="R9" s="233"/>
      <c r="S9" s="233" t="s">
        <v>122</v>
      </c>
      <c r="T9" s="233" t="s">
        <v>122</v>
      </c>
      <c r="U9" s="233">
        <v>0.34510999999999997</v>
      </c>
      <c r="V9" s="233">
        <f>ROUND(E9*U9,2)</f>
        <v>0.35</v>
      </c>
      <c r="W9" s="233"/>
      <c r="X9" s="233" t="s">
        <v>123</v>
      </c>
      <c r="Y9" s="233" t="s">
        <v>124</v>
      </c>
      <c r="Z9" s="213"/>
      <c r="AA9" s="213"/>
      <c r="AB9" s="213"/>
      <c r="AC9" s="213"/>
      <c r="AD9" s="213"/>
      <c r="AE9" s="213"/>
      <c r="AF9" s="213"/>
      <c r="AG9" s="213" t="s">
        <v>125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>
      <c r="A10" s="230"/>
      <c r="B10" s="231"/>
      <c r="C10" s="260" t="s">
        <v>126</v>
      </c>
      <c r="D10" s="235"/>
      <c r="E10" s="236">
        <v>1</v>
      </c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3"/>
      <c r="AA10" s="213"/>
      <c r="AB10" s="213"/>
      <c r="AC10" s="213"/>
      <c r="AD10" s="213"/>
      <c r="AE10" s="213"/>
      <c r="AF10" s="213"/>
      <c r="AG10" s="213" t="s">
        <v>127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13">
      <c r="A11" s="239" t="s">
        <v>117</v>
      </c>
      <c r="B11" s="240" t="s">
        <v>66</v>
      </c>
      <c r="C11" s="258" t="s">
        <v>67</v>
      </c>
      <c r="D11" s="241"/>
      <c r="E11" s="242"/>
      <c r="F11" s="243"/>
      <c r="G11" s="244">
        <f>SUMIF(AG12:AG32,"&lt;&gt;NOR",G12:G32)</f>
        <v>0</v>
      </c>
      <c r="H11" s="238"/>
      <c r="I11" s="238">
        <f>SUM(I12:I32)</f>
        <v>0</v>
      </c>
      <c r="J11" s="238"/>
      <c r="K11" s="238">
        <f>SUM(K12:K32)</f>
        <v>0</v>
      </c>
      <c r="L11" s="238"/>
      <c r="M11" s="238">
        <f>SUM(M12:M32)</f>
        <v>0</v>
      </c>
      <c r="N11" s="237"/>
      <c r="O11" s="237">
        <f>SUM(O12:O32)</f>
        <v>1.6800000000000002</v>
      </c>
      <c r="P11" s="237"/>
      <c r="Q11" s="237">
        <f>SUM(Q12:Q32)</f>
        <v>0</v>
      </c>
      <c r="R11" s="238"/>
      <c r="S11" s="238"/>
      <c r="T11" s="238"/>
      <c r="U11" s="238"/>
      <c r="V11" s="238">
        <f>SUM(V12:V32)</f>
        <v>91.679999999999993</v>
      </c>
      <c r="W11" s="238"/>
      <c r="X11" s="238"/>
      <c r="Y11" s="238"/>
      <c r="AG11" t="s">
        <v>118</v>
      </c>
    </row>
    <row r="12" spans="1:60" outlineLevel="1">
      <c r="A12" s="246">
        <v>2</v>
      </c>
      <c r="B12" s="247" t="s">
        <v>128</v>
      </c>
      <c r="C12" s="259" t="s">
        <v>129</v>
      </c>
      <c r="D12" s="248" t="s">
        <v>130</v>
      </c>
      <c r="E12" s="249">
        <v>5.7142499999999998</v>
      </c>
      <c r="F12" s="250"/>
      <c r="G12" s="251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2">
        <v>2.9999999999999997E-4</v>
      </c>
      <c r="O12" s="232">
        <f>ROUND(E12*N12,2)</f>
        <v>0</v>
      </c>
      <c r="P12" s="232">
        <v>0</v>
      </c>
      <c r="Q12" s="232">
        <f>ROUND(E12*P12,2)</f>
        <v>0</v>
      </c>
      <c r="R12" s="233"/>
      <c r="S12" s="233" t="s">
        <v>122</v>
      </c>
      <c r="T12" s="233" t="s">
        <v>122</v>
      </c>
      <c r="U12" s="233">
        <v>8.8999999999999996E-2</v>
      </c>
      <c r="V12" s="233">
        <f>ROUND(E12*U12,2)</f>
        <v>0.51</v>
      </c>
      <c r="W12" s="233"/>
      <c r="X12" s="233" t="s">
        <v>123</v>
      </c>
      <c r="Y12" s="233" t="s">
        <v>124</v>
      </c>
      <c r="Z12" s="213"/>
      <c r="AA12" s="213"/>
      <c r="AB12" s="213"/>
      <c r="AC12" s="213"/>
      <c r="AD12" s="213"/>
      <c r="AE12" s="213"/>
      <c r="AF12" s="213"/>
      <c r="AG12" s="213" t="s">
        <v>125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2">
      <c r="A13" s="230"/>
      <c r="B13" s="231"/>
      <c r="C13" s="260" t="s">
        <v>131</v>
      </c>
      <c r="D13" s="235"/>
      <c r="E13" s="236">
        <v>5.7142499999999998</v>
      </c>
      <c r="F13" s="233"/>
      <c r="G13" s="233"/>
      <c r="H13" s="233"/>
      <c r="I13" s="233"/>
      <c r="J13" s="233"/>
      <c r="K13" s="233"/>
      <c r="L13" s="233"/>
      <c r="M13" s="233"/>
      <c r="N13" s="232"/>
      <c r="O13" s="232"/>
      <c r="P13" s="232"/>
      <c r="Q13" s="232"/>
      <c r="R13" s="233"/>
      <c r="S13" s="233"/>
      <c r="T13" s="233"/>
      <c r="U13" s="233"/>
      <c r="V13" s="233"/>
      <c r="W13" s="233"/>
      <c r="X13" s="233"/>
      <c r="Y13" s="233"/>
      <c r="Z13" s="213"/>
      <c r="AA13" s="213"/>
      <c r="AB13" s="213"/>
      <c r="AC13" s="213"/>
      <c r="AD13" s="213"/>
      <c r="AE13" s="213"/>
      <c r="AF13" s="213"/>
      <c r="AG13" s="213" t="s">
        <v>127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>
      <c r="A14" s="246">
        <v>3</v>
      </c>
      <c r="B14" s="247" t="s">
        <v>132</v>
      </c>
      <c r="C14" s="259" t="s">
        <v>133</v>
      </c>
      <c r="D14" s="248" t="s">
        <v>130</v>
      </c>
      <c r="E14" s="249">
        <v>128.965</v>
      </c>
      <c r="F14" s="250"/>
      <c r="G14" s="251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2">
        <v>2.9999999999999997E-4</v>
      </c>
      <c r="O14" s="232">
        <f>ROUND(E14*N14,2)</f>
        <v>0.04</v>
      </c>
      <c r="P14" s="232">
        <v>0</v>
      </c>
      <c r="Q14" s="232">
        <f>ROUND(E14*P14,2)</f>
        <v>0</v>
      </c>
      <c r="R14" s="233"/>
      <c r="S14" s="233" t="s">
        <v>122</v>
      </c>
      <c r="T14" s="233" t="s">
        <v>122</v>
      </c>
      <c r="U14" s="233">
        <v>7.0000000000000007E-2</v>
      </c>
      <c r="V14" s="233">
        <f>ROUND(E14*U14,2)</f>
        <v>9.0299999999999994</v>
      </c>
      <c r="W14" s="233"/>
      <c r="X14" s="233" t="s">
        <v>123</v>
      </c>
      <c r="Y14" s="233" t="s">
        <v>124</v>
      </c>
      <c r="Z14" s="213"/>
      <c r="AA14" s="213"/>
      <c r="AB14" s="213"/>
      <c r="AC14" s="213"/>
      <c r="AD14" s="213"/>
      <c r="AE14" s="213"/>
      <c r="AF14" s="213"/>
      <c r="AG14" s="213" t="s">
        <v>125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2">
      <c r="A15" s="230"/>
      <c r="B15" s="231"/>
      <c r="C15" s="260" t="s">
        <v>134</v>
      </c>
      <c r="D15" s="235"/>
      <c r="E15" s="236">
        <v>27.33</v>
      </c>
      <c r="F15" s="233"/>
      <c r="G15" s="233"/>
      <c r="H15" s="233"/>
      <c r="I15" s="233"/>
      <c r="J15" s="233"/>
      <c r="K15" s="233"/>
      <c r="L15" s="233"/>
      <c r="M15" s="233"/>
      <c r="N15" s="232"/>
      <c r="O15" s="232"/>
      <c r="P15" s="232"/>
      <c r="Q15" s="232"/>
      <c r="R15" s="233"/>
      <c r="S15" s="233"/>
      <c r="T15" s="233"/>
      <c r="U15" s="233"/>
      <c r="V15" s="233"/>
      <c r="W15" s="233"/>
      <c r="X15" s="233"/>
      <c r="Y15" s="233"/>
      <c r="Z15" s="213"/>
      <c r="AA15" s="213"/>
      <c r="AB15" s="213"/>
      <c r="AC15" s="213"/>
      <c r="AD15" s="213"/>
      <c r="AE15" s="213"/>
      <c r="AF15" s="213"/>
      <c r="AG15" s="213" t="s">
        <v>127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0" outlineLevel="3">
      <c r="A16" s="230"/>
      <c r="B16" s="231"/>
      <c r="C16" s="260" t="s">
        <v>135</v>
      </c>
      <c r="D16" s="235"/>
      <c r="E16" s="236">
        <v>101.63500000000001</v>
      </c>
      <c r="F16" s="233"/>
      <c r="G16" s="233"/>
      <c r="H16" s="233"/>
      <c r="I16" s="233"/>
      <c r="J16" s="233"/>
      <c r="K16" s="233"/>
      <c r="L16" s="233"/>
      <c r="M16" s="233"/>
      <c r="N16" s="232"/>
      <c r="O16" s="232"/>
      <c r="P16" s="232"/>
      <c r="Q16" s="232"/>
      <c r="R16" s="233"/>
      <c r="S16" s="233"/>
      <c r="T16" s="233"/>
      <c r="U16" s="233"/>
      <c r="V16" s="233"/>
      <c r="W16" s="233"/>
      <c r="X16" s="233"/>
      <c r="Y16" s="233"/>
      <c r="Z16" s="213"/>
      <c r="AA16" s="213"/>
      <c r="AB16" s="213"/>
      <c r="AC16" s="213"/>
      <c r="AD16" s="213"/>
      <c r="AE16" s="213"/>
      <c r="AF16" s="213"/>
      <c r="AG16" s="213" t="s">
        <v>127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>
      <c r="A17" s="246">
        <v>4</v>
      </c>
      <c r="B17" s="247" t="s">
        <v>136</v>
      </c>
      <c r="C17" s="259" t="s">
        <v>137</v>
      </c>
      <c r="D17" s="248" t="s">
        <v>130</v>
      </c>
      <c r="E17" s="249">
        <v>5.7142499999999998</v>
      </c>
      <c r="F17" s="250"/>
      <c r="G17" s="251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7.9100000000000004E-3</v>
      </c>
      <c r="O17" s="232">
        <f>ROUND(E17*N17,2)</f>
        <v>0.05</v>
      </c>
      <c r="P17" s="232">
        <v>0</v>
      </c>
      <c r="Q17" s="232">
        <f>ROUND(E17*P17,2)</f>
        <v>0</v>
      </c>
      <c r="R17" s="233"/>
      <c r="S17" s="233" t="s">
        <v>122</v>
      </c>
      <c r="T17" s="233" t="s">
        <v>122</v>
      </c>
      <c r="U17" s="233">
        <v>0.38100000000000001</v>
      </c>
      <c r="V17" s="233">
        <f>ROUND(E17*U17,2)</f>
        <v>2.1800000000000002</v>
      </c>
      <c r="W17" s="233"/>
      <c r="X17" s="233" t="s">
        <v>123</v>
      </c>
      <c r="Y17" s="233" t="s">
        <v>124</v>
      </c>
      <c r="Z17" s="213"/>
      <c r="AA17" s="213"/>
      <c r="AB17" s="213"/>
      <c r="AC17" s="213"/>
      <c r="AD17" s="213"/>
      <c r="AE17" s="213"/>
      <c r="AF17" s="213"/>
      <c r="AG17" s="213" t="s">
        <v>125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>
      <c r="A18" s="230"/>
      <c r="B18" s="231"/>
      <c r="C18" s="260" t="s">
        <v>131</v>
      </c>
      <c r="D18" s="235"/>
      <c r="E18" s="236">
        <v>5.7142499999999998</v>
      </c>
      <c r="F18" s="233"/>
      <c r="G18" s="233"/>
      <c r="H18" s="233"/>
      <c r="I18" s="233"/>
      <c r="J18" s="233"/>
      <c r="K18" s="233"/>
      <c r="L18" s="233"/>
      <c r="M18" s="233"/>
      <c r="N18" s="232"/>
      <c r="O18" s="232"/>
      <c r="P18" s="232"/>
      <c r="Q18" s="232"/>
      <c r="R18" s="233"/>
      <c r="S18" s="233"/>
      <c r="T18" s="233"/>
      <c r="U18" s="233"/>
      <c r="V18" s="233"/>
      <c r="W18" s="233"/>
      <c r="X18" s="233"/>
      <c r="Y18" s="233"/>
      <c r="Z18" s="213"/>
      <c r="AA18" s="213"/>
      <c r="AB18" s="213"/>
      <c r="AC18" s="213"/>
      <c r="AD18" s="213"/>
      <c r="AE18" s="213"/>
      <c r="AF18" s="213"/>
      <c r="AG18" s="213" t="s">
        <v>127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0" outlineLevel="1">
      <c r="A19" s="246">
        <v>5</v>
      </c>
      <c r="B19" s="247" t="s">
        <v>138</v>
      </c>
      <c r="C19" s="259" t="s">
        <v>139</v>
      </c>
      <c r="D19" s="248" t="s">
        <v>130</v>
      </c>
      <c r="E19" s="249">
        <v>5.5</v>
      </c>
      <c r="F19" s="250"/>
      <c r="G19" s="251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6.8000000000000005E-2</v>
      </c>
      <c r="O19" s="232">
        <f>ROUND(E19*N19,2)</f>
        <v>0.37</v>
      </c>
      <c r="P19" s="232">
        <v>0</v>
      </c>
      <c r="Q19" s="232">
        <f>ROUND(E19*P19,2)</f>
        <v>0</v>
      </c>
      <c r="R19" s="233"/>
      <c r="S19" s="233" t="s">
        <v>122</v>
      </c>
      <c r="T19" s="233" t="s">
        <v>122</v>
      </c>
      <c r="U19" s="233">
        <v>0.71</v>
      </c>
      <c r="V19" s="233">
        <f>ROUND(E19*U19,2)</f>
        <v>3.91</v>
      </c>
      <c r="W19" s="233"/>
      <c r="X19" s="233" t="s">
        <v>123</v>
      </c>
      <c r="Y19" s="233" t="s">
        <v>124</v>
      </c>
      <c r="Z19" s="213"/>
      <c r="AA19" s="213"/>
      <c r="AB19" s="213"/>
      <c r="AC19" s="213"/>
      <c r="AD19" s="213"/>
      <c r="AE19" s="213"/>
      <c r="AF19" s="213"/>
      <c r="AG19" s="213" t="s">
        <v>125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2">
      <c r="A20" s="230"/>
      <c r="B20" s="231"/>
      <c r="C20" s="260" t="s">
        <v>140</v>
      </c>
      <c r="D20" s="235"/>
      <c r="E20" s="236"/>
      <c r="F20" s="233"/>
      <c r="G20" s="233"/>
      <c r="H20" s="233"/>
      <c r="I20" s="233"/>
      <c r="J20" s="233"/>
      <c r="K20" s="233"/>
      <c r="L20" s="233"/>
      <c r="M20" s="233"/>
      <c r="N20" s="232"/>
      <c r="O20" s="232"/>
      <c r="P20" s="232"/>
      <c r="Q20" s="232"/>
      <c r="R20" s="233"/>
      <c r="S20" s="233"/>
      <c r="T20" s="233"/>
      <c r="U20" s="233"/>
      <c r="V20" s="233"/>
      <c r="W20" s="233"/>
      <c r="X20" s="233"/>
      <c r="Y20" s="233"/>
      <c r="Z20" s="213"/>
      <c r="AA20" s="213"/>
      <c r="AB20" s="213"/>
      <c r="AC20" s="213"/>
      <c r="AD20" s="213"/>
      <c r="AE20" s="213"/>
      <c r="AF20" s="213"/>
      <c r="AG20" s="213" t="s">
        <v>127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3">
      <c r="A21" s="230"/>
      <c r="B21" s="231"/>
      <c r="C21" s="260" t="s">
        <v>141</v>
      </c>
      <c r="D21" s="235"/>
      <c r="E21" s="236">
        <v>1.5</v>
      </c>
      <c r="F21" s="233"/>
      <c r="G21" s="233"/>
      <c r="H21" s="233"/>
      <c r="I21" s="233"/>
      <c r="J21" s="233"/>
      <c r="K21" s="233"/>
      <c r="L21" s="233"/>
      <c r="M21" s="233"/>
      <c r="N21" s="232"/>
      <c r="O21" s="232"/>
      <c r="P21" s="232"/>
      <c r="Q21" s="232"/>
      <c r="R21" s="233"/>
      <c r="S21" s="233"/>
      <c r="T21" s="233"/>
      <c r="U21" s="233"/>
      <c r="V21" s="233"/>
      <c r="W21" s="233"/>
      <c r="X21" s="233"/>
      <c r="Y21" s="233"/>
      <c r="Z21" s="213"/>
      <c r="AA21" s="213"/>
      <c r="AB21" s="213"/>
      <c r="AC21" s="213"/>
      <c r="AD21" s="213"/>
      <c r="AE21" s="213"/>
      <c r="AF21" s="213"/>
      <c r="AG21" s="213" t="s">
        <v>127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3">
      <c r="A22" s="230"/>
      <c r="B22" s="231"/>
      <c r="C22" s="260" t="s">
        <v>142</v>
      </c>
      <c r="D22" s="235"/>
      <c r="E22" s="236"/>
      <c r="F22" s="233"/>
      <c r="G22" s="233"/>
      <c r="H22" s="233"/>
      <c r="I22" s="233"/>
      <c r="J22" s="233"/>
      <c r="K22" s="233"/>
      <c r="L22" s="233"/>
      <c r="M22" s="233"/>
      <c r="N22" s="232"/>
      <c r="O22" s="232"/>
      <c r="P22" s="232"/>
      <c r="Q22" s="232"/>
      <c r="R22" s="233"/>
      <c r="S22" s="233"/>
      <c r="T22" s="233"/>
      <c r="U22" s="233"/>
      <c r="V22" s="233"/>
      <c r="W22" s="233"/>
      <c r="X22" s="233"/>
      <c r="Y22" s="233"/>
      <c r="Z22" s="213"/>
      <c r="AA22" s="213"/>
      <c r="AB22" s="213"/>
      <c r="AC22" s="213"/>
      <c r="AD22" s="213"/>
      <c r="AE22" s="213"/>
      <c r="AF22" s="213"/>
      <c r="AG22" s="213" t="s">
        <v>127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3">
      <c r="A23" s="230"/>
      <c r="B23" s="231"/>
      <c r="C23" s="260" t="s">
        <v>143</v>
      </c>
      <c r="D23" s="235"/>
      <c r="E23" s="236">
        <v>4</v>
      </c>
      <c r="F23" s="233"/>
      <c r="G23" s="23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3"/>
      <c r="AA23" s="213"/>
      <c r="AB23" s="213"/>
      <c r="AC23" s="213"/>
      <c r="AD23" s="213"/>
      <c r="AE23" s="213"/>
      <c r="AF23" s="213"/>
      <c r="AG23" s="213" t="s">
        <v>127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0" outlineLevel="1">
      <c r="A24" s="246">
        <v>6</v>
      </c>
      <c r="B24" s="247" t="s">
        <v>144</v>
      </c>
      <c r="C24" s="259" t="s">
        <v>145</v>
      </c>
      <c r="D24" s="248" t="s">
        <v>146</v>
      </c>
      <c r="E24" s="249">
        <v>28.5</v>
      </c>
      <c r="F24" s="250"/>
      <c r="G24" s="251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2">
        <v>2.5100000000000001E-3</v>
      </c>
      <c r="O24" s="232">
        <f>ROUND(E24*N24,2)</f>
        <v>7.0000000000000007E-2</v>
      </c>
      <c r="P24" s="232">
        <v>0</v>
      </c>
      <c r="Q24" s="232">
        <f>ROUND(E24*P24,2)</f>
        <v>0</v>
      </c>
      <c r="R24" s="233"/>
      <c r="S24" s="233" t="s">
        <v>122</v>
      </c>
      <c r="T24" s="233" t="s">
        <v>122</v>
      </c>
      <c r="U24" s="233">
        <v>0.18232999999999999</v>
      </c>
      <c r="V24" s="233">
        <f>ROUND(E24*U24,2)</f>
        <v>5.2</v>
      </c>
      <c r="W24" s="233"/>
      <c r="X24" s="233" t="s">
        <v>123</v>
      </c>
      <c r="Y24" s="233" t="s">
        <v>124</v>
      </c>
      <c r="Z24" s="213"/>
      <c r="AA24" s="213"/>
      <c r="AB24" s="213"/>
      <c r="AC24" s="213"/>
      <c r="AD24" s="213"/>
      <c r="AE24" s="213"/>
      <c r="AF24" s="213"/>
      <c r="AG24" s="213" t="s">
        <v>125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2">
      <c r="A25" s="230"/>
      <c r="B25" s="231"/>
      <c r="C25" s="260" t="s">
        <v>147</v>
      </c>
      <c r="D25" s="235"/>
      <c r="E25" s="236">
        <v>28.5</v>
      </c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3"/>
      <c r="AA25" s="213"/>
      <c r="AB25" s="213"/>
      <c r="AC25" s="213"/>
      <c r="AD25" s="213"/>
      <c r="AE25" s="213"/>
      <c r="AF25" s="213"/>
      <c r="AG25" s="213" t="s">
        <v>127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0" outlineLevel="1">
      <c r="A26" s="246">
        <v>7</v>
      </c>
      <c r="B26" s="247" t="s">
        <v>148</v>
      </c>
      <c r="C26" s="259" t="s">
        <v>149</v>
      </c>
      <c r="D26" s="248" t="s">
        <v>130</v>
      </c>
      <c r="E26" s="249">
        <v>8.5500000000000007</v>
      </c>
      <c r="F26" s="250"/>
      <c r="G26" s="251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2">
        <v>3.5659999999999997E-2</v>
      </c>
      <c r="O26" s="232">
        <f>ROUND(E26*N26,2)</f>
        <v>0.3</v>
      </c>
      <c r="P26" s="232">
        <v>0</v>
      </c>
      <c r="Q26" s="232">
        <f>ROUND(E26*P26,2)</f>
        <v>0</v>
      </c>
      <c r="R26" s="233"/>
      <c r="S26" s="233" t="s">
        <v>122</v>
      </c>
      <c r="T26" s="233" t="s">
        <v>122</v>
      </c>
      <c r="U26" s="233">
        <v>1.1841699999999999</v>
      </c>
      <c r="V26" s="233">
        <f>ROUND(E26*U26,2)</f>
        <v>10.119999999999999</v>
      </c>
      <c r="W26" s="233"/>
      <c r="X26" s="233" t="s">
        <v>123</v>
      </c>
      <c r="Y26" s="233" t="s">
        <v>124</v>
      </c>
      <c r="Z26" s="213"/>
      <c r="AA26" s="213"/>
      <c r="AB26" s="213"/>
      <c r="AC26" s="213"/>
      <c r="AD26" s="213"/>
      <c r="AE26" s="213"/>
      <c r="AF26" s="213"/>
      <c r="AG26" s="213" t="s">
        <v>125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>
      <c r="A27" s="230"/>
      <c r="B27" s="231"/>
      <c r="C27" s="260" t="s">
        <v>150</v>
      </c>
      <c r="D27" s="235"/>
      <c r="E27" s="236">
        <v>8.5500000000000007</v>
      </c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3"/>
      <c r="AA27" s="213"/>
      <c r="AB27" s="213"/>
      <c r="AC27" s="213"/>
      <c r="AD27" s="213"/>
      <c r="AE27" s="213"/>
      <c r="AF27" s="213"/>
      <c r="AG27" s="213" t="s">
        <v>127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>
      <c r="A28" s="246">
        <v>8</v>
      </c>
      <c r="B28" s="247" t="s">
        <v>151</v>
      </c>
      <c r="C28" s="259" t="s">
        <v>152</v>
      </c>
      <c r="D28" s="248" t="s">
        <v>130</v>
      </c>
      <c r="E28" s="249">
        <v>120.41500000000001</v>
      </c>
      <c r="F28" s="250"/>
      <c r="G28" s="251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2">
        <v>6.5799999999999999E-3</v>
      </c>
      <c r="O28" s="232">
        <f>ROUND(E28*N28,2)</f>
        <v>0.79</v>
      </c>
      <c r="P28" s="232">
        <v>0</v>
      </c>
      <c r="Q28" s="232">
        <f>ROUND(E28*P28,2)</f>
        <v>0</v>
      </c>
      <c r="R28" s="233"/>
      <c r="S28" s="233" t="s">
        <v>122</v>
      </c>
      <c r="T28" s="233" t="s">
        <v>122</v>
      </c>
      <c r="U28" s="233">
        <v>0.32</v>
      </c>
      <c r="V28" s="233">
        <f>ROUND(E28*U28,2)</f>
        <v>38.53</v>
      </c>
      <c r="W28" s="233"/>
      <c r="X28" s="233" t="s">
        <v>123</v>
      </c>
      <c r="Y28" s="233" t="s">
        <v>124</v>
      </c>
      <c r="Z28" s="213"/>
      <c r="AA28" s="213"/>
      <c r="AB28" s="213"/>
      <c r="AC28" s="213"/>
      <c r="AD28" s="213"/>
      <c r="AE28" s="213"/>
      <c r="AF28" s="213"/>
      <c r="AG28" s="213" t="s">
        <v>125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>
      <c r="A29" s="230"/>
      <c r="B29" s="231"/>
      <c r="C29" s="260" t="s">
        <v>134</v>
      </c>
      <c r="D29" s="235"/>
      <c r="E29" s="236">
        <v>27.33</v>
      </c>
      <c r="F29" s="233"/>
      <c r="G29" s="233"/>
      <c r="H29" s="233"/>
      <c r="I29" s="233"/>
      <c r="J29" s="233"/>
      <c r="K29" s="233"/>
      <c r="L29" s="233"/>
      <c r="M29" s="233"/>
      <c r="N29" s="232"/>
      <c r="O29" s="232"/>
      <c r="P29" s="232"/>
      <c r="Q29" s="232"/>
      <c r="R29" s="233"/>
      <c r="S29" s="233"/>
      <c r="T29" s="233"/>
      <c r="U29" s="233"/>
      <c r="V29" s="233"/>
      <c r="W29" s="233"/>
      <c r="X29" s="233"/>
      <c r="Y29" s="233"/>
      <c r="Z29" s="213"/>
      <c r="AA29" s="213"/>
      <c r="AB29" s="213"/>
      <c r="AC29" s="213"/>
      <c r="AD29" s="213"/>
      <c r="AE29" s="213"/>
      <c r="AF29" s="213"/>
      <c r="AG29" s="213" t="s">
        <v>127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0" outlineLevel="3">
      <c r="A30" s="230"/>
      <c r="B30" s="231"/>
      <c r="C30" s="260" t="s">
        <v>153</v>
      </c>
      <c r="D30" s="235"/>
      <c r="E30" s="236">
        <v>93.084999999999994</v>
      </c>
      <c r="F30" s="233"/>
      <c r="G30" s="233"/>
      <c r="H30" s="233"/>
      <c r="I30" s="233"/>
      <c r="J30" s="233"/>
      <c r="K30" s="233"/>
      <c r="L30" s="233"/>
      <c r="M30" s="233"/>
      <c r="N30" s="232"/>
      <c r="O30" s="232"/>
      <c r="P30" s="232"/>
      <c r="Q30" s="232"/>
      <c r="R30" s="233"/>
      <c r="S30" s="233"/>
      <c r="T30" s="233"/>
      <c r="U30" s="233"/>
      <c r="V30" s="233"/>
      <c r="W30" s="233"/>
      <c r="X30" s="233"/>
      <c r="Y30" s="233"/>
      <c r="Z30" s="213"/>
      <c r="AA30" s="213"/>
      <c r="AB30" s="213"/>
      <c r="AC30" s="213"/>
      <c r="AD30" s="213"/>
      <c r="AE30" s="213"/>
      <c r="AF30" s="213"/>
      <c r="AG30" s="213" t="s">
        <v>127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>
      <c r="A31" s="246">
        <v>9</v>
      </c>
      <c r="B31" s="247" t="s">
        <v>154</v>
      </c>
      <c r="C31" s="259" t="s">
        <v>155</v>
      </c>
      <c r="D31" s="248" t="s">
        <v>130</v>
      </c>
      <c r="E31" s="249">
        <v>105.735</v>
      </c>
      <c r="F31" s="250"/>
      <c r="G31" s="251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2">
        <v>5.2999999999999998E-4</v>
      </c>
      <c r="O31" s="232">
        <f>ROUND(E31*N31,2)</f>
        <v>0.06</v>
      </c>
      <c r="P31" s="232">
        <v>0</v>
      </c>
      <c r="Q31" s="232">
        <f>ROUND(E31*P31,2)</f>
        <v>0</v>
      </c>
      <c r="R31" s="233"/>
      <c r="S31" s="233" t="s">
        <v>122</v>
      </c>
      <c r="T31" s="233" t="s">
        <v>122</v>
      </c>
      <c r="U31" s="233">
        <v>0.21</v>
      </c>
      <c r="V31" s="233">
        <f>ROUND(E31*U31,2)</f>
        <v>22.2</v>
      </c>
      <c r="W31" s="233"/>
      <c r="X31" s="233" t="s">
        <v>123</v>
      </c>
      <c r="Y31" s="233" t="s">
        <v>124</v>
      </c>
      <c r="Z31" s="213"/>
      <c r="AA31" s="213"/>
      <c r="AB31" s="213"/>
      <c r="AC31" s="213"/>
      <c r="AD31" s="213"/>
      <c r="AE31" s="213"/>
      <c r="AF31" s="213"/>
      <c r="AG31" s="213" t="s">
        <v>125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>
      <c r="A32" s="230"/>
      <c r="B32" s="231"/>
      <c r="C32" s="260" t="s">
        <v>156</v>
      </c>
      <c r="D32" s="235"/>
      <c r="E32" s="236">
        <v>105.735</v>
      </c>
      <c r="F32" s="233"/>
      <c r="G32" s="233"/>
      <c r="H32" s="233"/>
      <c r="I32" s="233"/>
      <c r="J32" s="233"/>
      <c r="K32" s="233"/>
      <c r="L32" s="233"/>
      <c r="M32" s="233"/>
      <c r="N32" s="232"/>
      <c r="O32" s="232"/>
      <c r="P32" s="232"/>
      <c r="Q32" s="232"/>
      <c r="R32" s="233"/>
      <c r="S32" s="233"/>
      <c r="T32" s="233"/>
      <c r="U32" s="233"/>
      <c r="V32" s="233"/>
      <c r="W32" s="233"/>
      <c r="X32" s="233"/>
      <c r="Y32" s="233"/>
      <c r="Z32" s="213"/>
      <c r="AA32" s="213"/>
      <c r="AB32" s="213"/>
      <c r="AC32" s="213"/>
      <c r="AD32" s="213"/>
      <c r="AE32" s="213"/>
      <c r="AF32" s="213"/>
      <c r="AG32" s="213" t="s">
        <v>127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13">
      <c r="A33" s="239" t="s">
        <v>117</v>
      </c>
      <c r="B33" s="240" t="s">
        <v>68</v>
      </c>
      <c r="C33" s="258" t="s">
        <v>69</v>
      </c>
      <c r="D33" s="241"/>
      <c r="E33" s="242"/>
      <c r="F33" s="243"/>
      <c r="G33" s="244">
        <f>SUMIF(AG34:AG47,"&lt;&gt;NOR",G34:G47)</f>
        <v>0</v>
      </c>
      <c r="H33" s="238"/>
      <c r="I33" s="238">
        <f>SUM(I34:I47)</f>
        <v>0</v>
      </c>
      <c r="J33" s="238"/>
      <c r="K33" s="238">
        <f>SUM(K34:K47)</f>
        <v>0</v>
      </c>
      <c r="L33" s="238"/>
      <c r="M33" s="238">
        <f>SUM(M34:M47)</f>
        <v>0</v>
      </c>
      <c r="N33" s="237"/>
      <c r="O33" s="237">
        <f>SUM(O34:O47)</f>
        <v>2.02</v>
      </c>
      <c r="P33" s="237"/>
      <c r="Q33" s="237">
        <f>SUM(Q34:Q47)</f>
        <v>0</v>
      </c>
      <c r="R33" s="238"/>
      <c r="S33" s="238"/>
      <c r="T33" s="238"/>
      <c r="U33" s="238"/>
      <c r="V33" s="238">
        <f>SUM(V34:V47)</f>
        <v>4.3</v>
      </c>
      <c r="W33" s="238"/>
      <c r="X33" s="238"/>
      <c r="Y33" s="238"/>
      <c r="AG33" t="s">
        <v>118</v>
      </c>
    </row>
    <row r="34" spans="1:60" outlineLevel="1">
      <c r="A34" s="246">
        <v>10</v>
      </c>
      <c r="B34" s="247" t="s">
        <v>157</v>
      </c>
      <c r="C34" s="259" t="s">
        <v>158</v>
      </c>
      <c r="D34" s="248" t="s">
        <v>159</v>
      </c>
      <c r="E34" s="249">
        <v>0.61863999999999997</v>
      </c>
      <c r="F34" s="250"/>
      <c r="G34" s="251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2.5249999999999999</v>
      </c>
      <c r="O34" s="232">
        <f>ROUND(E34*N34,2)</f>
        <v>1.56</v>
      </c>
      <c r="P34" s="232">
        <v>0</v>
      </c>
      <c r="Q34" s="232">
        <f>ROUND(E34*P34,2)</f>
        <v>0</v>
      </c>
      <c r="R34" s="233"/>
      <c r="S34" s="233" t="s">
        <v>122</v>
      </c>
      <c r="T34" s="233" t="s">
        <v>122</v>
      </c>
      <c r="U34" s="233">
        <v>2.3170000000000002</v>
      </c>
      <c r="V34" s="233">
        <f>ROUND(E34*U34,2)</f>
        <v>1.43</v>
      </c>
      <c r="W34" s="233"/>
      <c r="X34" s="233" t="s">
        <v>123</v>
      </c>
      <c r="Y34" s="233" t="s">
        <v>124</v>
      </c>
      <c r="Z34" s="213"/>
      <c r="AA34" s="213"/>
      <c r="AB34" s="213"/>
      <c r="AC34" s="213"/>
      <c r="AD34" s="213"/>
      <c r="AE34" s="213"/>
      <c r="AF34" s="213"/>
      <c r="AG34" s="213" t="s">
        <v>125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2">
      <c r="A35" s="230"/>
      <c r="B35" s="231"/>
      <c r="C35" s="260" t="s">
        <v>160</v>
      </c>
      <c r="D35" s="235"/>
      <c r="E35" s="236">
        <v>0.61863999999999997</v>
      </c>
      <c r="F35" s="233"/>
      <c r="G35" s="233"/>
      <c r="H35" s="233"/>
      <c r="I35" s="233"/>
      <c r="J35" s="233"/>
      <c r="K35" s="233"/>
      <c r="L35" s="233"/>
      <c r="M35" s="233"/>
      <c r="N35" s="232"/>
      <c r="O35" s="232"/>
      <c r="P35" s="232"/>
      <c r="Q35" s="232"/>
      <c r="R35" s="233"/>
      <c r="S35" s="233"/>
      <c r="T35" s="233"/>
      <c r="U35" s="233"/>
      <c r="V35" s="233"/>
      <c r="W35" s="233"/>
      <c r="X35" s="233"/>
      <c r="Y35" s="233"/>
      <c r="Z35" s="213"/>
      <c r="AA35" s="213"/>
      <c r="AB35" s="213"/>
      <c r="AC35" s="213"/>
      <c r="AD35" s="213"/>
      <c r="AE35" s="213"/>
      <c r="AF35" s="213"/>
      <c r="AG35" s="213" t="s">
        <v>127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>
      <c r="A36" s="246">
        <v>11</v>
      </c>
      <c r="B36" s="247" t="s">
        <v>161</v>
      </c>
      <c r="C36" s="259" t="s">
        <v>162</v>
      </c>
      <c r="D36" s="248" t="s">
        <v>159</v>
      </c>
      <c r="E36" s="249">
        <v>0.15</v>
      </c>
      <c r="F36" s="250"/>
      <c r="G36" s="251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2">
        <v>2.5</v>
      </c>
      <c r="O36" s="232">
        <f>ROUND(E36*N36,2)</f>
        <v>0.38</v>
      </c>
      <c r="P36" s="232">
        <v>0</v>
      </c>
      <c r="Q36" s="232">
        <f>ROUND(E36*P36,2)</f>
        <v>0</v>
      </c>
      <c r="R36" s="233"/>
      <c r="S36" s="233" t="s">
        <v>122</v>
      </c>
      <c r="T36" s="233" t="s">
        <v>122</v>
      </c>
      <c r="U36" s="233">
        <v>4.4000000000000004</v>
      </c>
      <c r="V36" s="233">
        <f>ROUND(E36*U36,2)</f>
        <v>0.66</v>
      </c>
      <c r="W36" s="233"/>
      <c r="X36" s="233" t="s">
        <v>123</v>
      </c>
      <c r="Y36" s="233" t="s">
        <v>124</v>
      </c>
      <c r="Z36" s="213"/>
      <c r="AA36" s="213"/>
      <c r="AB36" s="213"/>
      <c r="AC36" s="213"/>
      <c r="AD36" s="213"/>
      <c r="AE36" s="213"/>
      <c r="AF36" s="213"/>
      <c r="AG36" s="213" t="s">
        <v>125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2">
      <c r="A37" s="230"/>
      <c r="B37" s="231"/>
      <c r="C37" s="260" t="s">
        <v>163</v>
      </c>
      <c r="D37" s="235"/>
      <c r="E37" s="236">
        <v>0.15</v>
      </c>
      <c r="F37" s="233"/>
      <c r="G37" s="233"/>
      <c r="H37" s="233"/>
      <c r="I37" s="233"/>
      <c r="J37" s="233"/>
      <c r="K37" s="233"/>
      <c r="L37" s="233"/>
      <c r="M37" s="233"/>
      <c r="N37" s="232"/>
      <c r="O37" s="232"/>
      <c r="P37" s="232"/>
      <c r="Q37" s="232"/>
      <c r="R37" s="233"/>
      <c r="S37" s="233"/>
      <c r="T37" s="233"/>
      <c r="U37" s="233"/>
      <c r="V37" s="233"/>
      <c r="W37" s="233"/>
      <c r="X37" s="233"/>
      <c r="Y37" s="233"/>
      <c r="Z37" s="213"/>
      <c r="AA37" s="213"/>
      <c r="AB37" s="213"/>
      <c r="AC37" s="213"/>
      <c r="AD37" s="213"/>
      <c r="AE37" s="213"/>
      <c r="AF37" s="213"/>
      <c r="AG37" s="213" t="s">
        <v>127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>
      <c r="A38" s="246">
        <v>12</v>
      </c>
      <c r="B38" s="247" t="s">
        <v>164</v>
      </c>
      <c r="C38" s="259" t="s">
        <v>165</v>
      </c>
      <c r="D38" s="248" t="s">
        <v>159</v>
      </c>
      <c r="E38" s="249">
        <v>0.61863999999999997</v>
      </c>
      <c r="F38" s="250"/>
      <c r="G38" s="251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2">
        <v>0.01</v>
      </c>
      <c r="O38" s="232">
        <f>ROUND(E38*N38,2)</f>
        <v>0.01</v>
      </c>
      <c r="P38" s="232">
        <v>0</v>
      </c>
      <c r="Q38" s="232">
        <f>ROUND(E38*P38,2)</f>
        <v>0</v>
      </c>
      <c r="R38" s="233"/>
      <c r="S38" s="233" t="s">
        <v>122</v>
      </c>
      <c r="T38" s="233" t="s">
        <v>122</v>
      </c>
      <c r="U38" s="233">
        <v>0.67500000000000004</v>
      </c>
      <c r="V38" s="233">
        <f>ROUND(E38*U38,2)</f>
        <v>0.42</v>
      </c>
      <c r="W38" s="233"/>
      <c r="X38" s="233" t="s">
        <v>123</v>
      </c>
      <c r="Y38" s="233" t="s">
        <v>124</v>
      </c>
      <c r="Z38" s="213"/>
      <c r="AA38" s="213"/>
      <c r="AB38" s="213"/>
      <c r="AC38" s="213"/>
      <c r="AD38" s="213"/>
      <c r="AE38" s="213"/>
      <c r="AF38" s="213"/>
      <c r="AG38" s="213" t="s">
        <v>125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>
      <c r="A39" s="230"/>
      <c r="B39" s="231"/>
      <c r="C39" s="260" t="s">
        <v>160</v>
      </c>
      <c r="D39" s="235"/>
      <c r="E39" s="236">
        <v>0.61863999999999997</v>
      </c>
      <c r="F39" s="233"/>
      <c r="G39" s="233"/>
      <c r="H39" s="233"/>
      <c r="I39" s="233"/>
      <c r="J39" s="233"/>
      <c r="K39" s="233"/>
      <c r="L39" s="233"/>
      <c r="M39" s="233"/>
      <c r="N39" s="232"/>
      <c r="O39" s="232"/>
      <c r="P39" s="232"/>
      <c r="Q39" s="232"/>
      <c r="R39" s="233"/>
      <c r="S39" s="233"/>
      <c r="T39" s="233"/>
      <c r="U39" s="233"/>
      <c r="V39" s="233"/>
      <c r="W39" s="233"/>
      <c r="X39" s="233"/>
      <c r="Y39" s="233"/>
      <c r="Z39" s="213"/>
      <c r="AA39" s="213"/>
      <c r="AB39" s="213"/>
      <c r="AC39" s="213"/>
      <c r="AD39" s="213"/>
      <c r="AE39" s="213"/>
      <c r="AF39" s="213"/>
      <c r="AG39" s="213" t="s">
        <v>127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>
      <c r="A40" s="246">
        <v>13</v>
      </c>
      <c r="B40" s="247" t="s">
        <v>166</v>
      </c>
      <c r="C40" s="259" t="s">
        <v>167</v>
      </c>
      <c r="D40" s="248" t="s">
        <v>159</v>
      </c>
      <c r="E40" s="249">
        <v>0.61863999999999997</v>
      </c>
      <c r="F40" s="250"/>
      <c r="G40" s="251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3"/>
      <c r="S40" s="233" t="s">
        <v>122</v>
      </c>
      <c r="T40" s="233" t="s">
        <v>122</v>
      </c>
      <c r="U40" s="233">
        <v>0.20499999999999999</v>
      </c>
      <c r="V40" s="233">
        <f>ROUND(E40*U40,2)</f>
        <v>0.13</v>
      </c>
      <c r="W40" s="233"/>
      <c r="X40" s="233" t="s">
        <v>123</v>
      </c>
      <c r="Y40" s="233" t="s">
        <v>124</v>
      </c>
      <c r="Z40" s="213"/>
      <c r="AA40" s="213"/>
      <c r="AB40" s="213"/>
      <c r="AC40" s="213"/>
      <c r="AD40" s="213"/>
      <c r="AE40" s="213"/>
      <c r="AF40" s="213"/>
      <c r="AG40" s="213" t="s">
        <v>125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>
      <c r="A41" s="230"/>
      <c r="B41" s="231"/>
      <c r="C41" s="260" t="s">
        <v>160</v>
      </c>
      <c r="D41" s="235"/>
      <c r="E41" s="236">
        <v>0.61863999999999997</v>
      </c>
      <c r="F41" s="233"/>
      <c r="G41" s="233"/>
      <c r="H41" s="233"/>
      <c r="I41" s="233"/>
      <c r="J41" s="233"/>
      <c r="K41" s="233"/>
      <c r="L41" s="233"/>
      <c r="M41" s="233"/>
      <c r="N41" s="232"/>
      <c r="O41" s="232"/>
      <c r="P41" s="232"/>
      <c r="Q41" s="232"/>
      <c r="R41" s="233"/>
      <c r="S41" s="233"/>
      <c r="T41" s="233"/>
      <c r="U41" s="233"/>
      <c r="V41" s="233"/>
      <c r="W41" s="233"/>
      <c r="X41" s="233"/>
      <c r="Y41" s="233"/>
      <c r="Z41" s="213"/>
      <c r="AA41" s="213"/>
      <c r="AB41" s="213"/>
      <c r="AC41" s="213"/>
      <c r="AD41" s="213"/>
      <c r="AE41" s="213"/>
      <c r="AF41" s="213"/>
      <c r="AG41" s="213" t="s">
        <v>127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0" outlineLevel="1">
      <c r="A42" s="246">
        <v>14</v>
      </c>
      <c r="B42" s="247" t="s">
        <v>168</v>
      </c>
      <c r="C42" s="259" t="s">
        <v>169</v>
      </c>
      <c r="D42" s="248" t="s">
        <v>170</v>
      </c>
      <c r="E42" s="249">
        <v>3.2579999999999998E-2</v>
      </c>
      <c r="F42" s="250"/>
      <c r="G42" s="251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2">
        <v>1.0800399999999999</v>
      </c>
      <c r="O42" s="232">
        <f>ROUND(E42*N42,2)</f>
        <v>0.04</v>
      </c>
      <c r="P42" s="232">
        <v>0</v>
      </c>
      <c r="Q42" s="232">
        <f>ROUND(E42*P42,2)</f>
        <v>0</v>
      </c>
      <c r="R42" s="233"/>
      <c r="S42" s="233" t="s">
        <v>122</v>
      </c>
      <c r="T42" s="233" t="s">
        <v>122</v>
      </c>
      <c r="U42" s="233">
        <v>15.231</v>
      </c>
      <c r="V42" s="233">
        <f>ROUND(E42*U42,2)</f>
        <v>0.5</v>
      </c>
      <c r="W42" s="233"/>
      <c r="X42" s="233" t="s">
        <v>123</v>
      </c>
      <c r="Y42" s="233" t="s">
        <v>124</v>
      </c>
      <c r="Z42" s="213"/>
      <c r="AA42" s="213"/>
      <c r="AB42" s="213"/>
      <c r="AC42" s="213"/>
      <c r="AD42" s="213"/>
      <c r="AE42" s="213"/>
      <c r="AF42" s="213"/>
      <c r="AG42" s="213" t="s">
        <v>125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2">
      <c r="A43" s="230"/>
      <c r="B43" s="231"/>
      <c r="C43" s="260" t="s">
        <v>171</v>
      </c>
      <c r="D43" s="235"/>
      <c r="E43" s="236">
        <v>3.2579999999999998E-2</v>
      </c>
      <c r="F43" s="233"/>
      <c r="G43" s="233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3"/>
      <c r="AA43" s="213"/>
      <c r="AB43" s="213"/>
      <c r="AC43" s="213"/>
      <c r="AD43" s="213"/>
      <c r="AE43" s="213"/>
      <c r="AF43" s="213"/>
      <c r="AG43" s="213" t="s">
        <v>127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>
      <c r="A44" s="246">
        <v>15</v>
      </c>
      <c r="B44" s="247" t="s">
        <v>172</v>
      </c>
      <c r="C44" s="259" t="s">
        <v>173</v>
      </c>
      <c r="D44" s="248" t="s">
        <v>130</v>
      </c>
      <c r="E44" s="249">
        <v>0.6</v>
      </c>
      <c r="F44" s="250"/>
      <c r="G44" s="251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32">
        <v>4.6679999999999999E-2</v>
      </c>
      <c r="O44" s="232">
        <f>ROUND(E44*N44,2)</f>
        <v>0.03</v>
      </c>
      <c r="P44" s="232">
        <v>0</v>
      </c>
      <c r="Q44" s="232">
        <f>ROUND(E44*P44,2)</f>
        <v>0</v>
      </c>
      <c r="R44" s="233"/>
      <c r="S44" s="233" t="s">
        <v>122</v>
      </c>
      <c r="T44" s="233" t="s">
        <v>122</v>
      </c>
      <c r="U44" s="233">
        <v>0.43</v>
      </c>
      <c r="V44" s="233">
        <f>ROUND(E44*U44,2)</f>
        <v>0.26</v>
      </c>
      <c r="W44" s="233"/>
      <c r="X44" s="233" t="s">
        <v>123</v>
      </c>
      <c r="Y44" s="233" t="s">
        <v>124</v>
      </c>
      <c r="Z44" s="213"/>
      <c r="AA44" s="213"/>
      <c r="AB44" s="213"/>
      <c r="AC44" s="213"/>
      <c r="AD44" s="213"/>
      <c r="AE44" s="213"/>
      <c r="AF44" s="213"/>
      <c r="AG44" s="213" t="s">
        <v>125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20" outlineLevel="2">
      <c r="A45" s="230"/>
      <c r="B45" s="231"/>
      <c r="C45" s="260" t="s">
        <v>174</v>
      </c>
      <c r="D45" s="235"/>
      <c r="E45" s="236">
        <v>0.6</v>
      </c>
      <c r="F45" s="233"/>
      <c r="G45" s="233"/>
      <c r="H45" s="233"/>
      <c r="I45" s="233"/>
      <c r="J45" s="233"/>
      <c r="K45" s="233"/>
      <c r="L45" s="233"/>
      <c r="M45" s="233"/>
      <c r="N45" s="232"/>
      <c r="O45" s="232"/>
      <c r="P45" s="232"/>
      <c r="Q45" s="232"/>
      <c r="R45" s="233"/>
      <c r="S45" s="233"/>
      <c r="T45" s="233"/>
      <c r="U45" s="233"/>
      <c r="V45" s="233"/>
      <c r="W45" s="233"/>
      <c r="X45" s="233"/>
      <c r="Y45" s="233"/>
      <c r="Z45" s="213"/>
      <c r="AA45" s="213"/>
      <c r="AB45" s="213"/>
      <c r="AC45" s="213"/>
      <c r="AD45" s="213"/>
      <c r="AE45" s="213"/>
      <c r="AF45" s="213"/>
      <c r="AG45" s="213" t="s">
        <v>127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>
      <c r="A46" s="246">
        <v>16</v>
      </c>
      <c r="B46" s="247" t="s">
        <v>175</v>
      </c>
      <c r="C46" s="259" t="s">
        <v>176</v>
      </c>
      <c r="D46" s="248" t="s">
        <v>146</v>
      </c>
      <c r="E46" s="249">
        <v>6</v>
      </c>
      <c r="F46" s="250"/>
      <c r="G46" s="251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2">
        <v>4.4000000000000002E-4</v>
      </c>
      <c r="O46" s="232">
        <f>ROUND(E46*N46,2)</f>
        <v>0</v>
      </c>
      <c r="P46" s="232">
        <v>0</v>
      </c>
      <c r="Q46" s="232">
        <f>ROUND(E46*P46,2)</f>
        <v>0</v>
      </c>
      <c r="R46" s="233"/>
      <c r="S46" s="233" t="s">
        <v>177</v>
      </c>
      <c r="T46" s="233" t="s">
        <v>178</v>
      </c>
      <c r="U46" s="233">
        <v>0.15</v>
      </c>
      <c r="V46" s="233">
        <f>ROUND(E46*U46,2)</f>
        <v>0.9</v>
      </c>
      <c r="W46" s="233"/>
      <c r="X46" s="233" t="s">
        <v>123</v>
      </c>
      <c r="Y46" s="233" t="s">
        <v>124</v>
      </c>
      <c r="Z46" s="213"/>
      <c r="AA46" s="213"/>
      <c r="AB46" s="213"/>
      <c r="AC46" s="213"/>
      <c r="AD46" s="213"/>
      <c r="AE46" s="213"/>
      <c r="AF46" s="213"/>
      <c r="AG46" s="213" t="s">
        <v>125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>
      <c r="A47" s="230"/>
      <c r="B47" s="231"/>
      <c r="C47" s="260" t="s">
        <v>179</v>
      </c>
      <c r="D47" s="235"/>
      <c r="E47" s="236">
        <v>6</v>
      </c>
      <c r="F47" s="233"/>
      <c r="G47" s="233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3"/>
      <c r="AA47" s="213"/>
      <c r="AB47" s="213"/>
      <c r="AC47" s="213"/>
      <c r="AD47" s="213"/>
      <c r="AE47" s="213"/>
      <c r="AF47" s="213"/>
      <c r="AG47" s="213" t="s">
        <v>127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13">
      <c r="A48" s="239" t="s">
        <v>117</v>
      </c>
      <c r="B48" s="240" t="s">
        <v>70</v>
      </c>
      <c r="C48" s="258" t="s">
        <v>71</v>
      </c>
      <c r="D48" s="241"/>
      <c r="E48" s="242"/>
      <c r="F48" s="243"/>
      <c r="G48" s="244">
        <f>SUMIF(AG49:AG64,"&lt;&gt;NOR",G49:G64)</f>
        <v>0</v>
      </c>
      <c r="H48" s="238"/>
      <c r="I48" s="238">
        <f>SUM(I49:I64)</f>
        <v>0</v>
      </c>
      <c r="J48" s="238"/>
      <c r="K48" s="238">
        <f>SUM(K49:K64)</f>
        <v>0</v>
      </c>
      <c r="L48" s="238"/>
      <c r="M48" s="238">
        <f>SUM(M49:M64)</f>
        <v>0</v>
      </c>
      <c r="N48" s="237"/>
      <c r="O48" s="237">
        <f>SUM(O49:O64)</f>
        <v>1.05</v>
      </c>
      <c r="P48" s="237"/>
      <c r="Q48" s="237">
        <f>SUM(Q49:Q64)</f>
        <v>0</v>
      </c>
      <c r="R48" s="238"/>
      <c r="S48" s="238"/>
      <c r="T48" s="238"/>
      <c r="U48" s="238"/>
      <c r="V48" s="238">
        <f>SUM(V49:V64)</f>
        <v>27.03</v>
      </c>
      <c r="W48" s="238"/>
      <c r="X48" s="238"/>
      <c r="Y48" s="238"/>
      <c r="AG48" t="s">
        <v>118</v>
      </c>
    </row>
    <row r="49" spans="1:60" outlineLevel="1">
      <c r="A49" s="246">
        <v>17</v>
      </c>
      <c r="B49" s="247" t="s">
        <v>180</v>
      </c>
      <c r="C49" s="259" t="s">
        <v>181</v>
      </c>
      <c r="D49" s="248" t="s">
        <v>159</v>
      </c>
      <c r="E49" s="249">
        <v>81.510000000000005</v>
      </c>
      <c r="F49" s="250"/>
      <c r="G49" s="251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2">
        <v>7.3499999999999998E-3</v>
      </c>
      <c r="O49" s="232">
        <f>ROUND(E49*N49,2)</f>
        <v>0.6</v>
      </c>
      <c r="P49" s="232">
        <v>0</v>
      </c>
      <c r="Q49" s="232">
        <f>ROUND(E49*P49,2)</f>
        <v>0</v>
      </c>
      <c r="R49" s="233"/>
      <c r="S49" s="233" t="s">
        <v>122</v>
      </c>
      <c r="T49" s="233" t="s">
        <v>122</v>
      </c>
      <c r="U49" s="233">
        <v>7.0999999999999994E-2</v>
      </c>
      <c r="V49" s="233">
        <f>ROUND(E49*U49,2)</f>
        <v>5.79</v>
      </c>
      <c r="W49" s="233"/>
      <c r="X49" s="233" t="s">
        <v>123</v>
      </c>
      <c r="Y49" s="233" t="s">
        <v>124</v>
      </c>
      <c r="Z49" s="213"/>
      <c r="AA49" s="213"/>
      <c r="AB49" s="213"/>
      <c r="AC49" s="213"/>
      <c r="AD49" s="213"/>
      <c r="AE49" s="213"/>
      <c r="AF49" s="213"/>
      <c r="AG49" s="213" t="s">
        <v>125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>
      <c r="A50" s="230"/>
      <c r="B50" s="231"/>
      <c r="C50" s="260" t="s">
        <v>182</v>
      </c>
      <c r="D50" s="235"/>
      <c r="E50" s="236">
        <v>81.510000000000005</v>
      </c>
      <c r="F50" s="233"/>
      <c r="G50" s="233"/>
      <c r="H50" s="233"/>
      <c r="I50" s="233"/>
      <c r="J50" s="233"/>
      <c r="K50" s="233"/>
      <c r="L50" s="233"/>
      <c r="M50" s="233"/>
      <c r="N50" s="232"/>
      <c r="O50" s="232"/>
      <c r="P50" s="232"/>
      <c r="Q50" s="232"/>
      <c r="R50" s="233"/>
      <c r="S50" s="233"/>
      <c r="T50" s="233"/>
      <c r="U50" s="233"/>
      <c r="V50" s="233"/>
      <c r="W50" s="233"/>
      <c r="X50" s="233"/>
      <c r="Y50" s="233"/>
      <c r="Z50" s="213"/>
      <c r="AA50" s="213"/>
      <c r="AB50" s="213"/>
      <c r="AC50" s="213"/>
      <c r="AD50" s="213"/>
      <c r="AE50" s="213"/>
      <c r="AF50" s="213"/>
      <c r="AG50" s="213" t="s">
        <v>127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>
      <c r="A51" s="246">
        <v>18</v>
      </c>
      <c r="B51" s="247" t="s">
        <v>183</v>
      </c>
      <c r="C51" s="259" t="s">
        <v>184</v>
      </c>
      <c r="D51" s="248" t="s">
        <v>159</v>
      </c>
      <c r="E51" s="249">
        <v>81.510000000000005</v>
      </c>
      <c r="F51" s="250"/>
      <c r="G51" s="251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2">
        <v>0</v>
      </c>
      <c r="O51" s="232">
        <f>ROUND(E51*N51,2)</f>
        <v>0</v>
      </c>
      <c r="P51" s="232">
        <v>0</v>
      </c>
      <c r="Q51" s="232">
        <f>ROUND(E51*P51,2)</f>
        <v>0</v>
      </c>
      <c r="R51" s="233"/>
      <c r="S51" s="233" t="s">
        <v>122</v>
      </c>
      <c r="T51" s="233" t="s">
        <v>122</v>
      </c>
      <c r="U51" s="233">
        <v>5.5E-2</v>
      </c>
      <c r="V51" s="233">
        <f>ROUND(E51*U51,2)</f>
        <v>4.4800000000000004</v>
      </c>
      <c r="W51" s="233"/>
      <c r="X51" s="233" t="s">
        <v>123</v>
      </c>
      <c r="Y51" s="233" t="s">
        <v>124</v>
      </c>
      <c r="Z51" s="213"/>
      <c r="AA51" s="213"/>
      <c r="AB51" s="213"/>
      <c r="AC51" s="213"/>
      <c r="AD51" s="213"/>
      <c r="AE51" s="213"/>
      <c r="AF51" s="213"/>
      <c r="AG51" s="213" t="s">
        <v>125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2">
      <c r="A52" s="230"/>
      <c r="B52" s="231"/>
      <c r="C52" s="260" t="s">
        <v>182</v>
      </c>
      <c r="D52" s="235"/>
      <c r="E52" s="236">
        <v>81.510000000000005</v>
      </c>
      <c r="F52" s="233"/>
      <c r="G52" s="233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3"/>
      <c r="AA52" s="213"/>
      <c r="AB52" s="213"/>
      <c r="AC52" s="213"/>
      <c r="AD52" s="213"/>
      <c r="AE52" s="213"/>
      <c r="AF52" s="213"/>
      <c r="AG52" s="213" t="s">
        <v>127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>
      <c r="A53" s="246">
        <v>19</v>
      </c>
      <c r="B53" s="247" t="s">
        <v>185</v>
      </c>
      <c r="C53" s="259" t="s">
        <v>186</v>
      </c>
      <c r="D53" s="248" t="s">
        <v>159</v>
      </c>
      <c r="E53" s="249">
        <v>81.510000000000005</v>
      </c>
      <c r="F53" s="250"/>
      <c r="G53" s="251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21</v>
      </c>
      <c r="M53" s="233">
        <f>G53*(1+L53/100)</f>
        <v>0</v>
      </c>
      <c r="N53" s="232">
        <v>1.2E-4</v>
      </c>
      <c r="O53" s="232">
        <f>ROUND(E53*N53,2)</f>
        <v>0.01</v>
      </c>
      <c r="P53" s="232">
        <v>0</v>
      </c>
      <c r="Q53" s="232">
        <f>ROUND(E53*P53,2)</f>
        <v>0</v>
      </c>
      <c r="R53" s="233"/>
      <c r="S53" s="233" t="s">
        <v>122</v>
      </c>
      <c r="T53" s="233" t="s">
        <v>122</v>
      </c>
      <c r="U53" s="233">
        <v>1E-3</v>
      </c>
      <c r="V53" s="233">
        <f>ROUND(E53*U53,2)</f>
        <v>0.08</v>
      </c>
      <c r="W53" s="233"/>
      <c r="X53" s="233" t="s">
        <v>123</v>
      </c>
      <c r="Y53" s="233" t="s">
        <v>124</v>
      </c>
      <c r="Z53" s="213"/>
      <c r="AA53" s="213"/>
      <c r="AB53" s="213"/>
      <c r="AC53" s="213"/>
      <c r="AD53" s="213"/>
      <c r="AE53" s="213"/>
      <c r="AF53" s="213"/>
      <c r="AG53" s="213" t="s">
        <v>125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>
      <c r="A54" s="230"/>
      <c r="B54" s="231"/>
      <c r="C54" s="260" t="s">
        <v>182</v>
      </c>
      <c r="D54" s="235"/>
      <c r="E54" s="236">
        <v>81.510000000000005</v>
      </c>
      <c r="F54" s="233"/>
      <c r="G54" s="233"/>
      <c r="H54" s="233"/>
      <c r="I54" s="233"/>
      <c r="J54" s="233"/>
      <c r="K54" s="233"/>
      <c r="L54" s="233"/>
      <c r="M54" s="233"/>
      <c r="N54" s="232"/>
      <c r="O54" s="232"/>
      <c r="P54" s="232"/>
      <c r="Q54" s="232"/>
      <c r="R54" s="233"/>
      <c r="S54" s="233"/>
      <c r="T54" s="233"/>
      <c r="U54" s="233"/>
      <c r="V54" s="233"/>
      <c r="W54" s="233"/>
      <c r="X54" s="233"/>
      <c r="Y54" s="233"/>
      <c r="Z54" s="213"/>
      <c r="AA54" s="213"/>
      <c r="AB54" s="213"/>
      <c r="AC54" s="213"/>
      <c r="AD54" s="213"/>
      <c r="AE54" s="213"/>
      <c r="AF54" s="213"/>
      <c r="AG54" s="213" t="s">
        <v>127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0" outlineLevel="1">
      <c r="A55" s="246">
        <v>20</v>
      </c>
      <c r="B55" s="247" t="s">
        <v>187</v>
      </c>
      <c r="C55" s="259" t="s">
        <v>188</v>
      </c>
      <c r="D55" s="248" t="s">
        <v>159</v>
      </c>
      <c r="E55" s="249">
        <v>2445.3000000000002</v>
      </c>
      <c r="F55" s="250"/>
      <c r="G55" s="251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3"/>
      <c r="S55" s="233" t="s">
        <v>122</v>
      </c>
      <c r="T55" s="233" t="s">
        <v>122</v>
      </c>
      <c r="U55" s="233">
        <v>1.9499999999999999E-3</v>
      </c>
      <c r="V55" s="233">
        <f>ROUND(E55*U55,2)</f>
        <v>4.7699999999999996</v>
      </c>
      <c r="W55" s="233"/>
      <c r="X55" s="233" t="s">
        <v>123</v>
      </c>
      <c r="Y55" s="233" t="s">
        <v>124</v>
      </c>
      <c r="Z55" s="213"/>
      <c r="AA55" s="213"/>
      <c r="AB55" s="213"/>
      <c r="AC55" s="213"/>
      <c r="AD55" s="213"/>
      <c r="AE55" s="213"/>
      <c r="AF55" s="213"/>
      <c r="AG55" s="213" t="s">
        <v>125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2">
      <c r="A56" s="230"/>
      <c r="B56" s="231"/>
      <c r="C56" s="260" t="s">
        <v>189</v>
      </c>
      <c r="D56" s="235"/>
      <c r="E56" s="236">
        <v>2445.3000000000002</v>
      </c>
      <c r="F56" s="233"/>
      <c r="G56" s="233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3"/>
      <c r="AA56" s="213"/>
      <c r="AB56" s="213"/>
      <c r="AC56" s="213"/>
      <c r="AD56" s="213"/>
      <c r="AE56" s="213"/>
      <c r="AF56" s="213"/>
      <c r="AG56" s="213" t="s">
        <v>127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>
      <c r="A57" s="246">
        <v>21</v>
      </c>
      <c r="B57" s="247" t="s">
        <v>190</v>
      </c>
      <c r="C57" s="259" t="s">
        <v>191</v>
      </c>
      <c r="D57" s="248" t="s">
        <v>159</v>
      </c>
      <c r="E57" s="249">
        <v>81.510000000000005</v>
      </c>
      <c r="F57" s="250"/>
      <c r="G57" s="251">
        <f>ROUND(E57*F57,2)</f>
        <v>0</v>
      </c>
      <c r="H57" s="234"/>
      <c r="I57" s="233">
        <f>ROUND(E57*H57,2)</f>
        <v>0</v>
      </c>
      <c r="J57" s="234"/>
      <c r="K57" s="233">
        <f>ROUND(E57*J57,2)</f>
        <v>0</v>
      </c>
      <c r="L57" s="233">
        <v>21</v>
      </c>
      <c r="M57" s="233">
        <f>G57*(1+L57/100)</f>
        <v>0</v>
      </c>
      <c r="N57" s="232">
        <v>0</v>
      </c>
      <c r="O57" s="232">
        <f>ROUND(E57*N57,2)</f>
        <v>0</v>
      </c>
      <c r="P57" s="232">
        <v>0</v>
      </c>
      <c r="Q57" s="232">
        <f>ROUND(E57*P57,2)</f>
        <v>0</v>
      </c>
      <c r="R57" s="233"/>
      <c r="S57" s="233" t="s">
        <v>122</v>
      </c>
      <c r="T57" s="233" t="s">
        <v>122</v>
      </c>
      <c r="U57" s="233">
        <v>3.9699999999999999E-2</v>
      </c>
      <c r="V57" s="233">
        <f>ROUND(E57*U57,2)</f>
        <v>3.24</v>
      </c>
      <c r="W57" s="233"/>
      <c r="X57" s="233" t="s">
        <v>123</v>
      </c>
      <c r="Y57" s="233" t="s">
        <v>124</v>
      </c>
      <c r="Z57" s="213"/>
      <c r="AA57" s="213"/>
      <c r="AB57" s="213"/>
      <c r="AC57" s="213"/>
      <c r="AD57" s="213"/>
      <c r="AE57" s="213"/>
      <c r="AF57" s="213"/>
      <c r="AG57" s="213" t="s">
        <v>125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2">
      <c r="A58" s="230"/>
      <c r="B58" s="231"/>
      <c r="C58" s="260" t="s">
        <v>182</v>
      </c>
      <c r="D58" s="235"/>
      <c r="E58" s="236">
        <v>81.510000000000005</v>
      </c>
      <c r="F58" s="233"/>
      <c r="G58" s="233"/>
      <c r="H58" s="233"/>
      <c r="I58" s="233"/>
      <c r="J58" s="233"/>
      <c r="K58" s="233"/>
      <c r="L58" s="233"/>
      <c r="M58" s="233"/>
      <c r="N58" s="232"/>
      <c r="O58" s="232"/>
      <c r="P58" s="232"/>
      <c r="Q58" s="232"/>
      <c r="R58" s="233"/>
      <c r="S58" s="233"/>
      <c r="T58" s="233"/>
      <c r="U58" s="233"/>
      <c r="V58" s="233"/>
      <c r="W58" s="233"/>
      <c r="X58" s="233"/>
      <c r="Y58" s="233"/>
      <c r="Z58" s="213"/>
      <c r="AA58" s="213"/>
      <c r="AB58" s="213"/>
      <c r="AC58" s="213"/>
      <c r="AD58" s="213"/>
      <c r="AE58" s="213"/>
      <c r="AF58" s="213"/>
      <c r="AG58" s="213" t="s">
        <v>127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>
      <c r="A59" s="246">
        <v>22</v>
      </c>
      <c r="B59" s="247" t="s">
        <v>192</v>
      </c>
      <c r="C59" s="259" t="s">
        <v>193</v>
      </c>
      <c r="D59" s="248" t="s">
        <v>130</v>
      </c>
      <c r="E59" s="249">
        <v>25.74</v>
      </c>
      <c r="F59" s="250"/>
      <c r="G59" s="251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21</v>
      </c>
      <c r="M59" s="233">
        <f>G59*(1+L59/100)</f>
        <v>0</v>
      </c>
      <c r="N59" s="232">
        <v>1.6910000000000001E-2</v>
      </c>
      <c r="O59" s="232">
        <f>ROUND(E59*N59,2)</f>
        <v>0.44</v>
      </c>
      <c r="P59" s="232">
        <v>0</v>
      </c>
      <c r="Q59" s="232">
        <f>ROUND(E59*P59,2)</f>
        <v>0</v>
      </c>
      <c r="R59" s="233"/>
      <c r="S59" s="233" t="s">
        <v>122</v>
      </c>
      <c r="T59" s="233" t="s">
        <v>122</v>
      </c>
      <c r="U59" s="233">
        <v>0.14699999999999999</v>
      </c>
      <c r="V59" s="233">
        <f>ROUND(E59*U59,2)</f>
        <v>3.78</v>
      </c>
      <c r="W59" s="233"/>
      <c r="X59" s="233" t="s">
        <v>123</v>
      </c>
      <c r="Y59" s="233" t="s">
        <v>124</v>
      </c>
      <c r="Z59" s="213"/>
      <c r="AA59" s="213"/>
      <c r="AB59" s="213"/>
      <c r="AC59" s="213"/>
      <c r="AD59" s="213"/>
      <c r="AE59" s="213"/>
      <c r="AF59" s="213"/>
      <c r="AG59" s="213" t="s">
        <v>125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2">
      <c r="A60" s="230"/>
      <c r="B60" s="231"/>
      <c r="C60" s="260" t="s">
        <v>194</v>
      </c>
      <c r="D60" s="235"/>
      <c r="E60" s="236">
        <v>25.74</v>
      </c>
      <c r="F60" s="233"/>
      <c r="G60" s="233"/>
      <c r="H60" s="233"/>
      <c r="I60" s="233"/>
      <c r="J60" s="233"/>
      <c r="K60" s="233"/>
      <c r="L60" s="233"/>
      <c r="M60" s="233"/>
      <c r="N60" s="232"/>
      <c r="O60" s="232"/>
      <c r="P60" s="232"/>
      <c r="Q60" s="232"/>
      <c r="R60" s="233"/>
      <c r="S60" s="233"/>
      <c r="T60" s="233"/>
      <c r="U60" s="233"/>
      <c r="V60" s="233"/>
      <c r="W60" s="233"/>
      <c r="X60" s="233"/>
      <c r="Y60" s="233"/>
      <c r="Z60" s="213"/>
      <c r="AA60" s="213"/>
      <c r="AB60" s="213"/>
      <c r="AC60" s="213"/>
      <c r="AD60" s="213"/>
      <c r="AE60" s="213"/>
      <c r="AF60" s="213"/>
      <c r="AG60" s="213" t="s">
        <v>127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>
      <c r="A61" s="246">
        <v>23</v>
      </c>
      <c r="B61" s="247" t="s">
        <v>195</v>
      </c>
      <c r="C61" s="259" t="s">
        <v>196</v>
      </c>
      <c r="D61" s="248" t="s">
        <v>130</v>
      </c>
      <c r="E61" s="249">
        <v>772.2</v>
      </c>
      <c r="F61" s="250"/>
      <c r="G61" s="251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3"/>
      <c r="S61" s="233" t="s">
        <v>122</v>
      </c>
      <c r="T61" s="233" t="s">
        <v>122</v>
      </c>
      <c r="U61" s="233">
        <v>2E-3</v>
      </c>
      <c r="V61" s="233">
        <f>ROUND(E61*U61,2)</f>
        <v>1.54</v>
      </c>
      <c r="W61" s="233"/>
      <c r="X61" s="233" t="s">
        <v>123</v>
      </c>
      <c r="Y61" s="233" t="s">
        <v>124</v>
      </c>
      <c r="Z61" s="213"/>
      <c r="AA61" s="213"/>
      <c r="AB61" s="213"/>
      <c r="AC61" s="213"/>
      <c r="AD61" s="213"/>
      <c r="AE61" s="213"/>
      <c r="AF61" s="213"/>
      <c r="AG61" s="213" t="s">
        <v>125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>
      <c r="A62" s="230"/>
      <c r="B62" s="231"/>
      <c r="C62" s="260" t="s">
        <v>197</v>
      </c>
      <c r="D62" s="235"/>
      <c r="E62" s="236">
        <v>772.2</v>
      </c>
      <c r="F62" s="233"/>
      <c r="G62" s="233"/>
      <c r="H62" s="233"/>
      <c r="I62" s="233"/>
      <c r="J62" s="233"/>
      <c r="K62" s="233"/>
      <c r="L62" s="233"/>
      <c r="M62" s="233"/>
      <c r="N62" s="232"/>
      <c r="O62" s="232"/>
      <c r="P62" s="232"/>
      <c r="Q62" s="232"/>
      <c r="R62" s="233"/>
      <c r="S62" s="233"/>
      <c r="T62" s="233"/>
      <c r="U62" s="233"/>
      <c r="V62" s="233"/>
      <c r="W62" s="233"/>
      <c r="X62" s="233"/>
      <c r="Y62" s="233"/>
      <c r="Z62" s="213"/>
      <c r="AA62" s="213"/>
      <c r="AB62" s="213"/>
      <c r="AC62" s="213"/>
      <c r="AD62" s="213"/>
      <c r="AE62" s="213"/>
      <c r="AF62" s="213"/>
      <c r="AG62" s="213" t="s">
        <v>127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>
      <c r="A63" s="246">
        <v>24</v>
      </c>
      <c r="B63" s="247" t="s">
        <v>198</v>
      </c>
      <c r="C63" s="259" t="s">
        <v>199</v>
      </c>
      <c r="D63" s="248" t="s">
        <v>130</v>
      </c>
      <c r="E63" s="249">
        <v>25.74</v>
      </c>
      <c r="F63" s="250"/>
      <c r="G63" s="251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32">
        <v>0</v>
      </c>
      <c r="O63" s="232">
        <f>ROUND(E63*N63,2)</f>
        <v>0</v>
      </c>
      <c r="P63" s="232">
        <v>0</v>
      </c>
      <c r="Q63" s="232">
        <f>ROUND(E63*P63,2)</f>
        <v>0</v>
      </c>
      <c r="R63" s="233"/>
      <c r="S63" s="233" t="s">
        <v>122</v>
      </c>
      <c r="T63" s="233" t="s">
        <v>122</v>
      </c>
      <c r="U63" s="233">
        <v>0.13</v>
      </c>
      <c r="V63" s="233">
        <f>ROUND(E63*U63,2)</f>
        <v>3.35</v>
      </c>
      <c r="W63" s="233"/>
      <c r="X63" s="233" t="s">
        <v>123</v>
      </c>
      <c r="Y63" s="233" t="s">
        <v>124</v>
      </c>
      <c r="Z63" s="213"/>
      <c r="AA63" s="213"/>
      <c r="AB63" s="213"/>
      <c r="AC63" s="213"/>
      <c r="AD63" s="213"/>
      <c r="AE63" s="213"/>
      <c r="AF63" s="213"/>
      <c r="AG63" s="213" t="s">
        <v>125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2">
      <c r="A64" s="230"/>
      <c r="B64" s="231"/>
      <c r="C64" s="260" t="s">
        <v>194</v>
      </c>
      <c r="D64" s="235"/>
      <c r="E64" s="236">
        <v>25.74</v>
      </c>
      <c r="F64" s="233"/>
      <c r="G64" s="233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3"/>
      <c r="AA64" s="213"/>
      <c r="AB64" s="213"/>
      <c r="AC64" s="213"/>
      <c r="AD64" s="213"/>
      <c r="AE64" s="213"/>
      <c r="AF64" s="213"/>
      <c r="AG64" s="213" t="s">
        <v>127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ht="26">
      <c r="A65" s="239" t="s">
        <v>117</v>
      </c>
      <c r="B65" s="240" t="s">
        <v>72</v>
      </c>
      <c r="C65" s="258" t="s">
        <v>73</v>
      </c>
      <c r="D65" s="241"/>
      <c r="E65" s="242"/>
      <c r="F65" s="243"/>
      <c r="G65" s="244">
        <f>SUMIF(AG66:AG68,"&lt;&gt;NOR",G66:G68)</f>
        <v>0</v>
      </c>
      <c r="H65" s="238"/>
      <c r="I65" s="238">
        <f>SUM(I66:I68)</f>
        <v>0</v>
      </c>
      <c r="J65" s="238"/>
      <c r="K65" s="238">
        <f>SUM(K66:K68)</f>
        <v>0</v>
      </c>
      <c r="L65" s="238"/>
      <c r="M65" s="238">
        <f>SUM(M66:M68)</f>
        <v>0</v>
      </c>
      <c r="N65" s="237"/>
      <c r="O65" s="237">
        <f>SUM(O66:O68)</f>
        <v>0</v>
      </c>
      <c r="P65" s="237"/>
      <c r="Q65" s="237">
        <f>SUM(Q66:Q68)</f>
        <v>0</v>
      </c>
      <c r="R65" s="238"/>
      <c r="S65" s="238"/>
      <c r="T65" s="238"/>
      <c r="U65" s="238"/>
      <c r="V65" s="238">
        <f>SUM(V66:V68)</f>
        <v>8.06</v>
      </c>
      <c r="W65" s="238"/>
      <c r="X65" s="238"/>
      <c r="Y65" s="238"/>
      <c r="AG65" t="s">
        <v>118</v>
      </c>
    </row>
    <row r="66" spans="1:60" outlineLevel="1">
      <c r="A66" s="246">
        <v>25</v>
      </c>
      <c r="B66" s="247" t="s">
        <v>200</v>
      </c>
      <c r="C66" s="259" t="s">
        <v>201</v>
      </c>
      <c r="D66" s="248" t="s">
        <v>121</v>
      </c>
      <c r="E66" s="249">
        <v>62</v>
      </c>
      <c r="F66" s="250"/>
      <c r="G66" s="251">
        <f>ROUND(E66*F66,2)</f>
        <v>0</v>
      </c>
      <c r="H66" s="234"/>
      <c r="I66" s="233">
        <f>ROUND(E66*H66,2)</f>
        <v>0</v>
      </c>
      <c r="J66" s="234"/>
      <c r="K66" s="233">
        <f>ROUND(E66*J66,2)</f>
        <v>0</v>
      </c>
      <c r="L66" s="233">
        <v>21</v>
      </c>
      <c r="M66" s="233">
        <f>G66*(1+L66/100)</f>
        <v>0</v>
      </c>
      <c r="N66" s="232">
        <v>3.0000000000000001E-5</v>
      </c>
      <c r="O66" s="232">
        <f>ROUND(E66*N66,2)</f>
        <v>0</v>
      </c>
      <c r="P66" s="232">
        <v>0</v>
      </c>
      <c r="Q66" s="232">
        <f>ROUND(E66*P66,2)</f>
        <v>0</v>
      </c>
      <c r="R66" s="233"/>
      <c r="S66" s="233" t="s">
        <v>122</v>
      </c>
      <c r="T66" s="233" t="s">
        <v>122</v>
      </c>
      <c r="U66" s="233">
        <v>0.13</v>
      </c>
      <c r="V66" s="233">
        <f>ROUND(E66*U66,2)</f>
        <v>8.06</v>
      </c>
      <c r="W66" s="233"/>
      <c r="X66" s="233" t="s">
        <v>123</v>
      </c>
      <c r="Y66" s="233" t="s">
        <v>124</v>
      </c>
      <c r="Z66" s="213"/>
      <c r="AA66" s="213"/>
      <c r="AB66" s="213"/>
      <c r="AC66" s="213"/>
      <c r="AD66" s="213"/>
      <c r="AE66" s="213"/>
      <c r="AF66" s="213"/>
      <c r="AG66" s="213" t="s">
        <v>125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2">
      <c r="A67" s="230"/>
      <c r="B67" s="231"/>
      <c r="C67" s="260" t="s">
        <v>202</v>
      </c>
      <c r="D67" s="235"/>
      <c r="E67" s="236">
        <v>20</v>
      </c>
      <c r="F67" s="233"/>
      <c r="G67" s="233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3"/>
      <c r="AA67" s="213"/>
      <c r="AB67" s="213"/>
      <c r="AC67" s="213"/>
      <c r="AD67" s="213"/>
      <c r="AE67" s="213"/>
      <c r="AF67" s="213"/>
      <c r="AG67" s="213" t="s">
        <v>127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3">
      <c r="A68" s="230"/>
      <c r="B68" s="231"/>
      <c r="C68" s="260" t="s">
        <v>203</v>
      </c>
      <c r="D68" s="235"/>
      <c r="E68" s="236">
        <v>42</v>
      </c>
      <c r="F68" s="233"/>
      <c r="G68" s="233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3"/>
      <c r="AA68" s="213"/>
      <c r="AB68" s="213"/>
      <c r="AC68" s="213"/>
      <c r="AD68" s="213"/>
      <c r="AE68" s="213"/>
      <c r="AF68" s="213"/>
      <c r="AG68" s="213" t="s">
        <v>127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13">
      <c r="A69" s="239" t="s">
        <v>117</v>
      </c>
      <c r="B69" s="240" t="s">
        <v>74</v>
      </c>
      <c r="C69" s="258" t="s">
        <v>75</v>
      </c>
      <c r="D69" s="241"/>
      <c r="E69" s="242"/>
      <c r="F69" s="243"/>
      <c r="G69" s="244">
        <f>SUMIF(AG70:AG78,"&lt;&gt;NOR",G70:G78)</f>
        <v>0</v>
      </c>
      <c r="H69" s="238"/>
      <c r="I69" s="238">
        <f>SUM(I70:I78)</f>
        <v>0</v>
      </c>
      <c r="J69" s="238"/>
      <c r="K69" s="238">
        <f>SUM(K70:K78)</f>
        <v>0</v>
      </c>
      <c r="L69" s="238"/>
      <c r="M69" s="238">
        <f>SUM(M70:M78)</f>
        <v>0</v>
      </c>
      <c r="N69" s="237"/>
      <c r="O69" s="237">
        <f>SUM(O70:O78)</f>
        <v>0</v>
      </c>
      <c r="P69" s="237"/>
      <c r="Q69" s="237">
        <f>SUM(Q70:Q78)</f>
        <v>0.93</v>
      </c>
      <c r="R69" s="238"/>
      <c r="S69" s="238"/>
      <c r="T69" s="238"/>
      <c r="U69" s="238"/>
      <c r="V69" s="238">
        <f>SUM(V70:V78)</f>
        <v>16.920000000000002</v>
      </c>
      <c r="W69" s="238"/>
      <c r="X69" s="238"/>
      <c r="Y69" s="238"/>
      <c r="AG69" t="s">
        <v>118</v>
      </c>
    </row>
    <row r="70" spans="1:60" outlineLevel="1">
      <c r="A70" s="246">
        <v>26</v>
      </c>
      <c r="B70" s="247" t="s">
        <v>204</v>
      </c>
      <c r="C70" s="259" t="s">
        <v>205</v>
      </c>
      <c r="D70" s="248" t="s">
        <v>146</v>
      </c>
      <c r="E70" s="249">
        <v>0.15</v>
      </c>
      <c r="F70" s="250"/>
      <c r="G70" s="251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21</v>
      </c>
      <c r="M70" s="233">
        <f>G70*(1+L70/100)</f>
        <v>0</v>
      </c>
      <c r="N70" s="232">
        <v>2.2799999999999999E-3</v>
      </c>
      <c r="O70" s="232">
        <f>ROUND(E70*N70,2)</f>
        <v>0</v>
      </c>
      <c r="P70" s="232">
        <v>5.024E-2</v>
      </c>
      <c r="Q70" s="232">
        <f>ROUND(E70*P70,2)</f>
        <v>0.01</v>
      </c>
      <c r="R70" s="233"/>
      <c r="S70" s="233" t="s">
        <v>122</v>
      </c>
      <c r="T70" s="233" t="s">
        <v>122</v>
      </c>
      <c r="U70" s="233">
        <v>4.5999999999999996</v>
      </c>
      <c r="V70" s="233">
        <f>ROUND(E70*U70,2)</f>
        <v>0.69</v>
      </c>
      <c r="W70" s="233"/>
      <c r="X70" s="233" t="s">
        <v>123</v>
      </c>
      <c r="Y70" s="233" t="s">
        <v>124</v>
      </c>
      <c r="Z70" s="213"/>
      <c r="AA70" s="213"/>
      <c r="AB70" s="213"/>
      <c r="AC70" s="213"/>
      <c r="AD70" s="213"/>
      <c r="AE70" s="213"/>
      <c r="AF70" s="213"/>
      <c r="AG70" s="213" t="s">
        <v>125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2">
      <c r="A71" s="230"/>
      <c r="B71" s="231"/>
      <c r="C71" s="260" t="s">
        <v>206</v>
      </c>
      <c r="D71" s="235"/>
      <c r="E71" s="236">
        <v>0.15</v>
      </c>
      <c r="F71" s="233"/>
      <c r="G71" s="233"/>
      <c r="H71" s="233"/>
      <c r="I71" s="233"/>
      <c r="J71" s="233"/>
      <c r="K71" s="233"/>
      <c r="L71" s="233"/>
      <c r="M71" s="233"/>
      <c r="N71" s="232"/>
      <c r="O71" s="232"/>
      <c r="P71" s="232"/>
      <c r="Q71" s="232"/>
      <c r="R71" s="233"/>
      <c r="S71" s="233"/>
      <c r="T71" s="233"/>
      <c r="U71" s="233"/>
      <c r="V71" s="233"/>
      <c r="W71" s="233"/>
      <c r="X71" s="233"/>
      <c r="Y71" s="233"/>
      <c r="Z71" s="213"/>
      <c r="AA71" s="213"/>
      <c r="AB71" s="213"/>
      <c r="AC71" s="213"/>
      <c r="AD71" s="213"/>
      <c r="AE71" s="213"/>
      <c r="AF71" s="213"/>
      <c r="AG71" s="213" t="s">
        <v>127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>
      <c r="A72" s="246">
        <v>27</v>
      </c>
      <c r="B72" s="247" t="s">
        <v>207</v>
      </c>
      <c r="C72" s="259" t="s">
        <v>208</v>
      </c>
      <c r="D72" s="248" t="s">
        <v>130</v>
      </c>
      <c r="E72" s="249">
        <v>8.5500000000000007</v>
      </c>
      <c r="F72" s="250"/>
      <c r="G72" s="251">
        <f>ROUND(E72*F72,2)</f>
        <v>0</v>
      </c>
      <c r="H72" s="234"/>
      <c r="I72" s="233">
        <f>ROUND(E72*H72,2)</f>
        <v>0</v>
      </c>
      <c r="J72" s="234"/>
      <c r="K72" s="233">
        <f>ROUND(E72*J72,2)</f>
        <v>0</v>
      </c>
      <c r="L72" s="233">
        <v>21</v>
      </c>
      <c r="M72" s="233">
        <f>G72*(1+L72/100)</f>
        <v>0</v>
      </c>
      <c r="N72" s="232">
        <v>0</v>
      </c>
      <c r="O72" s="232">
        <f>ROUND(E72*N72,2)</f>
        <v>0</v>
      </c>
      <c r="P72" s="232">
        <v>4.5999999999999999E-2</v>
      </c>
      <c r="Q72" s="232">
        <f>ROUND(E72*P72,2)</f>
        <v>0.39</v>
      </c>
      <c r="R72" s="233"/>
      <c r="S72" s="233" t="s">
        <v>122</v>
      </c>
      <c r="T72" s="233" t="s">
        <v>122</v>
      </c>
      <c r="U72" s="233">
        <v>0.26</v>
      </c>
      <c r="V72" s="233">
        <f>ROUND(E72*U72,2)</f>
        <v>2.2200000000000002</v>
      </c>
      <c r="W72" s="233"/>
      <c r="X72" s="233" t="s">
        <v>123</v>
      </c>
      <c r="Y72" s="233" t="s">
        <v>124</v>
      </c>
      <c r="Z72" s="213"/>
      <c r="AA72" s="213"/>
      <c r="AB72" s="213"/>
      <c r="AC72" s="213"/>
      <c r="AD72" s="213"/>
      <c r="AE72" s="213"/>
      <c r="AF72" s="213"/>
      <c r="AG72" s="213" t="s">
        <v>125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2">
      <c r="A73" s="230"/>
      <c r="B73" s="231"/>
      <c r="C73" s="260" t="s">
        <v>150</v>
      </c>
      <c r="D73" s="235"/>
      <c r="E73" s="236">
        <v>8.5500000000000007</v>
      </c>
      <c r="F73" s="233"/>
      <c r="G73" s="233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3"/>
      <c r="AA73" s="213"/>
      <c r="AB73" s="213"/>
      <c r="AC73" s="213"/>
      <c r="AD73" s="213"/>
      <c r="AE73" s="213"/>
      <c r="AF73" s="213"/>
      <c r="AG73" s="213" t="s">
        <v>127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>
      <c r="A74" s="246">
        <v>28</v>
      </c>
      <c r="B74" s="247" t="s">
        <v>209</v>
      </c>
      <c r="C74" s="259" t="s">
        <v>210</v>
      </c>
      <c r="D74" s="248" t="s">
        <v>130</v>
      </c>
      <c r="E74" s="249">
        <v>5.7142499999999998</v>
      </c>
      <c r="F74" s="250"/>
      <c r="G74" s="251">
        <f>ROUND(E74*F74,2)</f>
        <v>0</v>
      </c>
      <c r="H74" s="234"/>
      <c r="I74" s="233">
        <f>ROUND(E74*H74,2)</f>
        <v>0</v>
      </c>
      <c r="J74" s="234"/>
      <c r="K74" s="233">
        <f>ROUND(E74*J74,2)</f>
        <v>0</v>
      </c>
      <c r="L74" s="233">
        <v>21</v>
      </c>
      <c r="M74" s="233">
        <f>G74*(1+L74/100)</f>
        <v>0</v>
      </c>
      <c r="N74" s="232">
        <v>0</v>
      </c>
      <c r="O74" s="232">
        <f>ROUND(E74*N74,2)</f>
        <v>0</v>
      </c>
      <c r="P74" s="232">
        <v>4.1999999999999997E-3</v>
      </c>
      <c r="Q74" s="232">
        <f>ROUND(E74*P74,2)</f>
        <v>0.02</v>
      </c>
      <c r="R74" s="233"/>
      <c r="S74" s="233" t="s">
        <v>122</v>
      </c>
      <c r="T74" s="233" t="s">
        <v>122</v>
      </c>
      <c r="U74" s="233">
        <v>0.13300000000000001</v>
      </c>
      <c r="V74" s="233">
        <f>ROUND(E74*U74,2)</f>
        <v>0.76</v>
      </c>
      <c r="W74" s="233"/>
      <c r="X74" s="233" t="s">
        <v>123</v>
      </c>
      <c r="Y74" s="233" t="s">
        <v>124</v>
      </c>
      <c r="Z74" s="213"/>
      <c r="AA74" s="213"/>
      <c r="AB74" s="213"/>
      <c r="AC74" s="213"/>
      <c r="AD74" s="213"/>
      <c r="AE74" s="213"/>
      <c r="AF74" s="213"/>
      <c r="AG74" s="213" t="s">
        <v>125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2">
      <c r="A75" s="230"/>
      <c r="B75" s="231"/>
      <c r="C75" s="260" t="s">
        <v>131</v>
      </c>
      <c r="D75" s="235"/>
      <c r="E75" s="236">
        <v>5.7142499999999998</v>
      </c>
      <c r="F75" s="233"/>
      <c r="G75" s="233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3"/>
      <c r="AA75" s="213"/>
      <c r="AB75" s="213"/>
      <c r="AC75" s="213"/>
      <c r="AD75" s="213"/>
      <c r="AE75" s="213"/>
      <c r="AF75" s="213"/>
      <c r="AG75" s="213" t="s">
        <v>127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>
      <c r="A76" s="246">
        <v>29</v>
      </c>
      <c r="B76" s="247" t="s">
        <v>211</v>
      </c>
      <c r="C76" s="259" t="s">
        <v>212</v>
      </c>
      <c r="D76" s="248" t="s">
        <v>130</v>
      </c>
      <c r="E76" s="249">
        <v>120.41500000000001</v>
      </c>
      <c r="F76" s="250"/>
      <c r="G76" s="251">
        <f>ROUND(E76*F76,2)</f>
        <v>0</v>
      </c>
      <c r="H76" s="234"/>
      <c r="I76" s="233">
        <f>ROUND(E76*H76,2)</f>
        <v>0</v>
      </c>
      <c r="J76" s="234"/>
      <c r="K76" s="233">
        <f>ROUND(E76*J76,2)</f>
        <v>0</v>
      </c>
      <c r="L76" s="233">
        <v>21</v>
      </c>
      <c r="M76" s="233">
        <f>G76*(1+L76/100)</f>
        <v>0</v>
      </c>
      <c r="N76" s="232">
        <v>0</v>
      </c>
      <c r="O76" s="232">
        <f>ROUND(E76*N76,2)</f>
        <v>0</v>
      </c>
      <c r="P76" s="232">
        <v>4.1999999999999997E-3</v>
      </c>
      <c r="Q76" s="232">
        <f>ROUND(E76*P76,2)</f>
        <v>0.51</v>
      </c>
      <c r="R76" s="233"/>
      <c r="S76" s="233" t="s">
        <v>122</v>
      </c>
      <c r="T76" s="233" t="s">
        <v>122</v>
      </c>
      <c r="U76" s="233">
        <v>0.11</v>
      </c>
      <c r="V76" s="233">
        <f>ROUND(E76*U76,2)</f>
        <v>13.25</v>
      </c>
      <c r="W76" s="233"/>
      <c r="X76" s="233" t="s">
        <v>123</v>
      </c>
      <c r="Y76" s="233" t="s">
        <v>124</v>
      </c>
      <c r="Z76" s="213"/>
      <c r="AA76" s="213"/>
      <c r="AB76" s="213"/>
      <c r="AC76" s="213"/>
      <c r="AD76" s="213"/>
      <c r="AE76" s="213"/>
      <c r="AF76" s="213"/>
      <c r="AG76" s="213" t="s">
        <v>125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2">
      <c r="A77" s="230"/>
      <c r="B77" s="231"/>
      <c r="C77" s="260" t="s">
        <v>134</v>
      </c>
      <c r="D77" s="235"/>
      <c r="E77" s="236">
        <v>27.33</v>
      </c>
      <c r="F77" s="233"/>
      <c r="G77" s="233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3"/>
      <c r="AA77" s="213"/>
      <c r="AB77" s="213"/>
      <c r="AC77" s="213"/>
      <c r="AD77" s="213"/>
      <c r="AE77" s="213"/>
      <c r="AF77" s="213"/>
      <c r="AG77" s="213" t="s">
        <v>127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20" outlineLevel="3">
      <c r="A78" s="230"/>
      <c r="B78" s="231"/>
      <c r="C78" s="260" t="s">
        <v>153</v>
      </c>
      <c r="D78" s="235"/>
      <c r="E78" s="236">
        <v>93.084999999999994</v>
      </c>
      <c r="F78" s="233"/>
      <c r="G78" s="233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3"/>
      <c r="AA78" s="213"/>
      <c r="AB78" s="213"/>
      <c r="AC78" s="213"/>
      <c r="AD78" s="213"/>
      <c r="AE78" s="213"/>
      <c r="AF78" s="213"/>
      <c r="AG78" s="213" t="s">
        <v>127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13">
      <c r="A79" s="239" t="s">
        <v>117</v>
      </c>
      <c r="B79" s="240" t="s">
        <v>76</v>
      </c>
      <c r="C79" s="258" t="s">
        <v>77</v>
      </c>
      <c r="D79" s="241"/>
      <c r="E79" s="242"/>
      <c r="F79" s="243"/>
      <c r="G79" s="244">
        <f>SUMIF(AG80:AG80,"&lt;&gt;NOR",G80:G80)</f>
        <v>0</v>
      </c>
      <c r="H79" s="238"/>
      <c r="I79" s="238">
        <f>SUM(I80:I80)</f>
        <v>0</v>
      </c>
      <c r="J79" s="238"/>
      <c r="K79" s="238">
        <f>SUM(K80:K80)</f>
        <v>0</v>
      </c>
      <c r="L79" s="238"/>
      <c r="M79" s="238">
        <f>SUM(M80:M80)</f>
        <v>0</v>
      </c>
      <c r="N79" s="237"/>
      <c r="O79" s="237">
        <f>SUM(O80:O80)</f>
        <v>0</v>
      </c>
      <c r="P79" s="237"/>
      <c r="Q79" s="237">
        <f>SUM(Q80:Q80)</f>
        <v>0</v>
      </c>
      <c r="R79" s="238"/>
      <c r="S79" s="238"/>
      <c r="T79" s="238"/>
      <c r="U79" s="238"/>
      <c r="V79" s="238">
        <f>SUM(V80:V80)</f>
        <v>12.4</v>
      </c>
      <c r="W79" s="238"/>
      <c r="X79" s="238"/>
      <c r="Y79" s="238"/>
      <c r="AG79" t="s">
        <v>118</v>
      </c>
    </row>
    <row r="80" spans="1:60" outlineLevel="1">
      <c r="A80" s="252">
        <v>30</v>
      </c>
      <c r="B80" s="253" t="s">
        <v>213</v>
      </c>
      <c r="C80" s="261" t="s">
        <v>214</v>
      </c>
      <c r="D80" s="254" t="s">
        <v>170</v>
      </c>
      <c r="E80" s="255">
        <v>4.8127599999999999</v>
      </c>
      <c r="F80" s="256"/>
      <c r="G80" s="257">
        <f>ROUND(E80*F80,2)</f>
        <v>0</v>
      </c>
      <c r="H80" s="234"/>
      <c r="I80" s="233">
        <f>ROUND(E80*H80,2)</f>
        <v>0</v>
      </c>
      <c r="J80" s="234"/>
      <c r="K80" s="233">
        <f>ROUND(E80*J80,2)</f>
        <v>0</v>
      </c>
      <c r="L80" s="233">
        <v>21</v>
      </c>
      <c r="M80" s="233">
        <f>G80*(1+L80/100)</f>
        <v>0</v>
      </c>
      <c r="N80" s="232">
        <v>0</v>
      </c>
      <c r="O80" s="232">
        <f>ROUND(E80*N80,2)</f>
        <v>0</v>
      </c>
      <c r="P80" s="232">
        <v>0</v>
      </c>
      <c r="Q80" s="232">
        <f>ROUND(E80*P80,2)</f>
        <v>0</v>
      </c>
      <c r="R80" s="233"/>
      <c r="S80" s="233" t="s">
        <v>122</v>
      </c>
      <c r="T80" s="233" t="s">
        <v>122</v>
      </c>
      <c r="U80" s="233">
        <v>2.577</v>
      </c>
      <c r="V80" s="233">
        <f>ROUND(E80*U80,2)</f>
        <v>12.4</v>
      </c>
      <c r="W80" s="233"/>
      <c r="X80" s="233" t="s">
        <v>215</v>
      </c>
      <c r="Y80" s="233" t="s">
        <v>124</v>
      </c>
      <c r="Z80" s="213"/>
      <c r="AA80" s="213"/>
      <c r="AB80" s="213"/>
      <c r="AC80" s="213"/>
      <c r="AD80" s="213"/>
      <c r="AE80" s="213"/>
      <c r="AF80" s="213"/>
      <c r="AG80" s="213" t="s">
        <v>216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13">
      <c r="A81" s="239" t="s">
        <v>117</v>
      </c>
      <c r="B81" s="240" t="s">
        <v>78</v>
      </c>
      <c r="C81" s="258" t="s">
        <v>79</v>
      </c>
      <c r="D81" s="241"/>
      <c r="E81" s="242"/>
      <c r="F81" s="243"/>
      <c r="G81" s="244">
        <f>SUMIF(AG82:AG83,"&lt;&gt;NOR",G82:G83)</f>
        <v>0</v>
      </c>
      <c r="H81" s="238"/>
      <c r="I81" s="238">
        <f>SUM(I82:I83)</f>
        <v>0</v>
      </c>
      <c r="J81" s="238"/>
      <c r="K81" s="238">
        <f>SUM(K82:K83)</f>
        <v>0</v>
      </c>
      <c r="L81" s="238"/>
      <c r="M81" s="238">
        <f>SUM(M82:M83)</f>
        <v>0</v>
      </c>
      <c r="N81" s="237"/>
      <c r="O81" s="237">
        <f>SUM(O82:O83)</f>
        <v>0</v>
      </c>
      <c r="P81" s="237"/>
      <c r="Q81" s="237">
        <f>SUM(Q82:Q83)</f>
        <v>0</v>
      </c>
      <c r="R81" s="238"/>
      <c r="S81" s="238"/>
      <c r="T81" s="238"/>
      <c r="U81" s="238"/>
      <c r="V81" s="238">
        <f>SUM(V82:V83)</f>
        <v>0.39</v>
      </c>
      <c r="W81" s="238"/>
      <c r="X81" s="238"/>
      <c r="Y81" s="238"/>
      <c r="AG81" t="s">
        <v>118</v>
      </c>
    </row>
    <row r="82" spans="1:60" ht="20" outlineLevel="1">
      <c r="A82" s="246">
        <v>31</v>
      </c>
      <c r="B82" s="247" t="s">
        <v>217</v>
      </c>
      <c r="C82" s="259" t="s">
        <v>218</v>
      </c>
      <c r="D82" s="248" t="s">
        <v>130</v>
      </c>
      <c r="E82" s="249">
        <v>1</v>
      </c>
      <c r="F82" s="250"/>
      <c r="G82" s="251">
        <f>ROUND(E82*F82,2)</f>
        <v>0</v>
      </c>
      <c r="H82" s="234"/>
      <c r="I82" s="233">
        <f>ROUND(E82*H82,2)</f>
        <v>0</v>
      </c>
      <c r="J82" s="234"/>
      <c r="K82" s="233">
        <f>ROUND(E82*J82,2)</f>
        <v>0</v>
      </c>
      <c r="L82" s="233">
        <v>21</v>
      </c>
      <c r="M82" s="233">
        <f>G82*(1+L82/100)</f>
        <v>0</v>
      </c>
      <c r="N82" s="232">
        <v>3.3999999999999998E-3</v>
      </c>
      <c r="O82" s="232">
        <f>ROUND(E82*N82,2)</f>
        <v>0</v>
      </c>
      <c r="P82" s="232">
        <v>0</v>
      </c>
      <c r="Q82" s="232">
        <f>ROUND(E82*P82,2)</f>
        <v>0</v>
      </c>
      <c r="R82" s="233"/>
      <c r="S82" s="233" t="s">
        <v>122</v>
      </c>
      <c r="T82" s="233" t="s">
        <v>122</v>
      </c>
      <c r="U82" s="233">
        <v>0.38500000000000001</v>
      </c>
      <c r="V82" s="233">
        <f>ROUND(E82*U82,2)</f>
        <v>0.39</v>
      </c>
      <c r="W82" s="233"/>
      <c r="X82" s="233" t="s">
        <v>123</v>
      </c>
      <c r="Y82" s="233" t="s">
        <v>124</v>
      </c>
      <c r="Z82" s="213"/>
      <c r="AA82" s="213"/>
      <c r="AB82" s="213"/>
      <c r="AC82" s="213"/>
      <c r="AD82" s="213"/>
      <c r="AE82" s="213"/>
      <c r="AF82" s="213"/>
      <c r="AG82" s="213" t="s">
        <v>125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ht="20" outlineLevel="2">
      <c r="A83" s="230"/>
      <c r="B83" s="231"/>
      <c r="C83" s="260" t="s">
        <v>219</v>
      </c>
      <c r="D83" s="235"/>
      <c r="E83" s="236">
        <v>1</v>
      </c>
      <c r="F83" s="233"/>
      <c r="G83" s="233"/>
      <c r="H83" s="233"/>
      <c r="I83" s="233"/>
      <c r="J83" s="233"/>
      <c r="K83" s="233"/>
      <c r="L83" s="233"/>
      <c r="M83" s="233"/>
      <c r="N83" s="232"/>
      <c r="O83" s="232"/>
      <c r="P83" s="232"/>
      <c r="Q83" s="232"/>
      <c r="R83" s="233"/>
      <c r="S83" s="233"/>
      <c r="T83" s="233"/>
      <c r="U83" s="233"/>
      <c r="V83" s="233"/>
      <c r="W83" s="233"/>
      <c r="X83" s="233"/>
      <c r="Y83" s="233"/>
      <c r="Z83" s="213"/>
      <c r="AA83" s="213"/>
      <c r="AB83" s="213"/>
      <c r="AC83" s="213"/>
      <c r="AD83" s="213"/>
      <c r="AE83" s="213"/>
      <c r="AF83" s="213"/>
      <c r="AG83" s="213" t="s">
        <v>127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13">
      <c r="A84" s="239" t="s">
        <v>117</v>
      </c>
      <c r="B84" s="240" t="s">
        <v>80</v>
      </c>
      <c r="C84" s="258" t="s">
        <v>81</v>
      </c>
      <c r="D84" s="241"/>
      <c r="E84" s="242"/>
      <c r="F84" s="243"/>
      <c r="G84" s="244">
        <f>SUMIF(AG85:AG96,"&lt;&gt;NOR",G85:G96)</f>
        <v>0</v>
      </c>
      <c r="H84" s="238"/>
      <c r="I84" s="238">
        <f>SUM(I85:I96)</f>
        <v>0</v>
      </c>
      <c r="J84" s="238"/>
      <c r="K84" s="238">
        <f>SUM(K85:K96)</f>
        <v>0</v>
      </c>
      <c r="L84" s="238"/>
      <c r="M84" s="238">
        <f>SUM(M85:M96)</f>
        <v>0</v>
      </c>
      <c r="N84" s="237"/>
      <c r="O84" s="237">
        <f>SUM(O85:O96)</f>
        <v>0.02</v>
      </c>
      <c r="P84" s="237"/>
      <c r="Q84" s="237">
        <f>SUM(Q85:Q96)</f>
        <v>0</v>
      </c>
      <c r="R84" s="238"/>
      <c r="S84" s="238"/>
      <c r="T84" s="238"/>
      <c r="U84" s="238"/>
      <c r="V84" s="238">
        <f>SUM(V85:V96)</f>
        <v>9.7800000000000011</v>
      </c>
      <c r="W84" s="238"/>
      <c r="X84" s="238"/>
      <c r="Y84" s="238"/>
      <c r="AG84" t="s">
        <v>118</v>
      </c>
    </row>
    <row r="85" spans="1:60" outlineLevel="1">
      <c r="A85" s="246">
        <v>32</v>
      </c>
      <c r="B85" s="247" t="s">
        <v>220</v>
      </c>
      <c r="C85" s="259" t="s">
        <v>221</v>
      </c>
      <c r="D85" s="248" t="s">
        <v>130</v>
      </c>
      <c r="E85" s="249">
        <v>65.45</v>
      </c>
      <c r="F85" s="250"/>
      <c r="G85" s="251">
        <f>ROUND(E85*F85,2)</f>
        <v>0</v>
      </c>
      <c r="H85" s="234"/>
      <c r="I85" s="233">
        <f>ROUND(E85*H85,2)</f>
        <v>0</v>
      </c>
      <c r="J85" s="234"/>
      <c r="K85" s="233">
        <f>ROUND(E85*J85,2)</f>
        <v>0</v>
      </c>
      <c r="L85" s="233">
        <v>21</v>
      </c>
      <c r="M85" s="233">
        <f>G85*(1+L85/100)</f>
        <v>0</v>
      </c>
      <c r="N85" s="232">
        <v>4.0000000000000003E-5</v>
      </c>
      <c r="O85" s="232">
        <f>ROUND(E85*N85,2)</f>
        <v>0</v>
      </c>
      <c r="P85" s="232">
        <v>0</v>
      </c>
      <c r="Q85" s="232">
        <f>ROUND(E85*P85,2)</f>
        <v>0</v>
      </c>
      <c r="R85" s="233"/>
      <c r="S85" s="233" t="s">
        <v>122</v>
      </c>
      <c r="T85" s="233" t="s">
        <v>122</v>
      </c>
      <c r="U85" s="233">
        <v>7.8E-2</v>
      </c>
      <c r="V85" s="233">
        <f>ROUND(E85*U85,2)</f>
        <v>5.1100000000000003</v>
      </c>
      <c r="W85" s="233"/>
      <c r="X85" s="233" t="s">
        <v>123</v>
      </c>
      <c r="Y85" s="233" t="s">
        <v>124</v>
      </c>
      <c r="Z85" s="213"/>
      <c r="AA85" s="213"/>
      <c r="AB85" s="213"/>
      <c r="AC85" s="213"/>
      <c r="AD85" s="213"/>
      <c r="AE85" s="213"/>
      <c r="AF85" s="213"/>
      <c r="AG85" s="213" t="s">
        <v>125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2">
      <c r="A86" s="230"/>
      <c r="B86" s="231"/>
      <c r="C86" s="260" t="s">
        <v>222</v>
      </c>
      <c r="D86" s="235"/>
      <c r="E86" s="236">
        <v>12.65</v>
      </c>
      <c r="F86" s="233"/>
      <c r="G86" s="233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3"/>
      <c r="AA86" s="213"/>
      <c r="AB86" s="213"/>
      <c r="AC86" s="213"/>
      <c r="AD86" s="213"/>
      <c r="AE86" s="213"/>
      <c r="AF86" s="213"/>
      <c r="AG86" s="213" t="s">
        <v>127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3">
      <c r="A87" s="230"/>
      <c r="B87" s="231"/>
      <c r="C87" s="260" t="s">
        <v>223</v>
      </c>
      <c r="D87" s="235"/>
      <c r="E87" s="236">
        <v>52.8</v>
      </c>
      <c r="F87" s="233"/>
      <c r="G87" s="233"/>
      <c r="H87" s="233"/>
      <c r="I87" s="233"/>
      <c r="J87" s="233"/>
      <c r="K87" s="233"/>
      <c r="L87" s="233"/>
      <c r="M87" s="233"/>
      <c r="N87" s="232"/>
      <c r="O87" s="232"/>
      <c r="P87" s="232"/>
      <c r="Q87" s="232"/>
      <c r="R87" s="233"/>
      <c r="S87" s="233"/>
      <c r="T87" s="233"/>
      <c r="U87" s="233"/>
      <c r="V87" s="233"/>
      <c r="W87" s="233"/>
      <c r="X87" s="233"/>
      <c r="Y87" s="233"/>
      <c r="Z87" s="213"/>
      <c r="AA87" s="213"/>
      <c r="AB87" s="213"/>
      <c r="AC87" s="213"/>
      <c r="AD87" s="213"/>
      <c r="AE87" s="213"/>
      <c r="AF87" s="213"/>
      <c r="AG87" s="213" t="s">
        <v>127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>
      <c r="A88" s="246">
        <v>33</v>
      </c>
      <c r="B88" s="247" t="s">
        <v>224</v>
      </c>
      <c r="C88" s="259" t="s">
        <v>225</v>
      </c>
      <c r="D88" s="248" t="s">
        <v>130</v>
      </c>
      <c r="E88" s="249">
        <v>34.844250000000002</v>
      </c>
      <c r="F88" s="250"/>
      <c r="G88" s="251">
        <f>ROUND(E88*F88,2)</f>
        <v>0</v>
      </c>
      <c r="H88" s="234"/>
      <c r="I88" s="233">
        <f>ROUND(E88*H88,2)</f>
        <v>0</v>
      </c>
      <c r="J88" s="234"/>
      <c r="K88" s="233">
        <f>ROUND(E88*J88,2)</f>
        <v>0</v>
      </c>
      <c r="L88" s="233">
        <v>21</v>
      </c>
      <c r="M88" s="233">
        <f>G88*(1+L88/100)</f>
        <v>0</v>
      </c>
      <c r="N88" s="232">
        <v>2.0000000000000001E-4</v>
      </c>
      <c r="O88" s="232">
        <f>ROUND(E88*N88,2)</f>
        <v>0.01</v>
      </c>
      <c r="P88" s="232">
        <v>0</v>
      </c>
      <c r="Q88" s="232">
        <f>ROUND(E88*P88,2)</f>
        <v>0</v>
      </c>
      <c r="R88" s="233"/>
      <c r="S88" s="233" t="s">
        <v>122</v>
      </c>
      <c r="T88" s="233" t="s">
        <v>122</v>
      </c>
      <c r="U88" s="233">
        <v>0.03</v>
      </c>
      <c r="V88" s="233">
        <f>ROUND(E88*U88,2)</f>
        <v>1.05</v>
      </c>
      <c r="W88" s="233"/>
      <c r="X88" s="233" t="s">
        <v>123</v>
      </c>
      <c r="Y88" s="233" t="s">
        <v>124</v>
      </c>
      <c r="Z88" s="213"/>
      <c r="AA88" s="213"/>
      <c r="AB88" s="213"/>
      <c r="AC88" s="213"/>
      <c r="AD88" s="213"/>
      <c r="AE88" s="213"/>
      <c r="AF88" s="213"/>
      <c r="AG88" s="213" t="s">
        <v>125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2">
      <c r="A89" s="230"/>
      <c r="B89" s="231"/>
      <c r="C89" s="260" t="s">
        <v>226</v>
      </c>
      <c r="D89" s="235"/>
      <c r="E89" s="236">
        <v>5.7142499999999998</v>
      </c>
      <c r="F89" s="233"/>
      <c r="G89" s="233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3"/>
      <c r="AA89" s="213"/>
      <c r="AB89" s="213"/>
      <c r="AC89" s="213"/>
      <c r="AD89" s="213"/>
      <c r="AE89" s="213"/>
      <c r="AF89" s="213"/>
      <c r="AG89" s="213" t="s">
        <v>127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3">
      <c r="A90" s="230"/>
      <c r="B90" s="231"/>
      <c r="C90" s="260" t="s">
        <v>227</v>
      </c>
      <c r="D90" s="235"/>
      <c r="E90" s="236">
        <v>29.13</v>
      </c>
      <c r="F90" s="233"/>
      <c r="G90" s="233"/>
      <c r="H90" s="233"/>
      <c r="I90" s="233"/>
      <c r="J90" s="233"/>
      <c r="K90" s="233"/>
      <c r="L90" s="233"/>
      <c r="M90" s="233"/>
      <c r="N90" s="232"/>
      <c r="O90" s="232"/>
      <c r="P90" s="232"/>
      <c r="Q90" s="232"/>
      <c r="R90" s="233"/>
      <c r="S90" s="233"/>
      <c r="T90" s="233"/>
      <c r="U90" s="233"/>
      <c r="V90" s="233"/>
      <c r="W90" s="233"/>
      <c r="X90" s="233"/>
      <c r="Y90" s="233"/>
      <c r="Z90" s="213"/>
      <c r="AA90" s="213"/>
      <c r="AB90" s="213"/>
      <c r="AC90" s="213"/>
      <c r="AD90" s="213"/>
      <c r="AE90" s="213"/>
      <c r="AF90" s="213"/>
      <c r="AG90" s="213" t="s">
        <v>127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>
      <c r="A91" s="246">
        <v>34</v>
      </c>
      <c r="B91" s="247" t="s">
        <v>228</v>
      </c>
      <c r="C91" s="259" t="s">
        <v>229</v>
      </c>
      <c r="D91" s="248" t="s">
        <v>130</v>
      </c>
      <c r="E91" s="249">
        <v>34.844250000000002</v>
      </c>
      <c r="F91" s="250"/>
      <c r="G91" s="251">
        <f>ROUND(E91*F91,2)</f>
        <v>0</v>
      </c>
      <c r="H91" s="234"/>
      <c r="I91" s="233">
        <f>ROUND(E91*H91,2)</f>
        <v>0</v>
      </c>
      <c r="J91" s="234"/>
      <c r="K91" s="233">
        <f>ROUND(E91*J91,2)</f>
        <v>0</v>
      </c>
      <c r="L91" s="233">
        <v>21</v>
      </c>
      <c r="M91" s="233">
        <f>G91*(1+L91/100)</f>
        <v>0</v>
      </c>
      <c r="N91" s="232">
        <v>2.2000000000000001E-4</v>
      </c>
      <c r="O91" s="232">
        <f>ROUND(E91*N91,2)</f>
        <v>0.01</v>
      </c>
      <c r="P91" s="232">
        <v>0</v>
      </c>
      <c r="Q91" s="232">
        <f>ROUND(E91*P91,2)</f>
        <v>0</v>
      </c>
      <c r="R91" s="233"/>
      <c r="S91" s="233" t="s">
        <v>122</v>
      </c>
      <c r="T91" s="233" t="s">
        <v>122</v>
      </c>
      <c r="U91" s="233">
        <v>0.1</v>
      </c>
      <c r="V91" s="233">
        <f>ROUND(E91*U91,2)</f>
        <v>3.48</v>
      </c>
      <c r="W91" s="233"/>
      <c r="X91" s="233" t="s">
        <v>123</v>
      </c>
      <c r="Y91" s="233" t="s">
        <v>124</v>
      </c>
      <c r="Z91" s="213"/>
      <c r="AA91" s="213"/>
      <c r="AB91" s="213"/>
      <c r="AC91" s="213"/>
      <c r="AD91" s="213"/>
      <c r="AE91" s="213"/>
      <c r="AF91" s="213"/>
      <c r="AG91" s="213" t="s">
        <v>125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2">
      <c r="A92" s="230"/>
      <c r="B92" s="231"/>
      <c r="C92" s="260" t="s">
        <v>226</v>
      </c>
      <c r="D92" s="235"/>
      <c r="E92" s="236">
        <v>5.7142499999999998</v>
      </c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3"/>
      <c r="AA92" s="213"/>
      <c r="AB92" s="213"/>
      <c r="AC92" s="213"/>
      <c r="AD92" s="213"/>
      <c r="AE92" s="213"/>
      <c r="AF92" s="213"/>
      <c r="AG92" s="213" t="s">
        <v>127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3">
      <c r="A93" s="230"/>
      <c r="B93" s="231"/>
      <c r="C93" s="260" t="s">
        <v>227</v>
      </c>
      <c r="D93" s="235"/>
      <c r="E93" s="236">
        <v>29.13</v>
      </c>
      <c r="F93" s="233"/>
      <c r="G93" s="233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3"/>
      <c r="AA93" s="213"/>
      <c r="AB93" s="213"/>
      <c r="AC93" s="213"/>
      <c r="AD93" s="213"/>
      <c r="AE93" s="213"/>
      <c r="AF93" s="213"/>
      <c r="AG93" s="213" t="s">
        <v>127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>
      <c r="A94" s="246">
        <v>35</v>
      </c>
      <c r="B94" s="247" t="s">
        <v>230</v>
      </c>
      <c r="C94" s="259" t="s">
        <v>231</v>
      </c>
      <c r="D94" s="248" t="s">
        <v>130</v>
      </c>
      <c r="E94" s="249">
        <v>10.004250000000001</v>
      </c>
      <c r="F94" s="250"/>
      <c r="G94" s="251">
        <f>ROUND(E94*F94,2)</f>
        <v>0</v>
      </c>
      <c r="H94" s="234"/>
      <c r="I94" s="233">
        <f>ROUND(E94*H94,2)</f>
        <v>0</v>
      </c>
      <c r="J94" s="234"/>
      <c r="K94" s="233">
        <f>ROUND(E94*J94,2)</f>
        <v>0</v>
      </c>
      <c r="L94" s="233">
        <v>21</v>
      </c>
      <c r="M94" s="233">
        <f>G94*(1+L94/100)</f>
        <v>0</v>
      </c>
      <c r="N94" s="232">
        <v>3.5E-4</v>
      </c>
      <c r="O94" s="232">
        <f>ROUND(E94*N94,2)</f>
        <v>0</v>
      </c>
      <c r="P94" s="232">
        <v>0</v>
      </c>
      <c r="Q94" s="232">
        <f>ROUND(E94*P94,2)</f>
        <v>0</v>
      </c>
      <c r="R94" s="233"/>
      <c r="S94" s="233" t="s">
        <v>122</v>
      </c>
      <c r="T94" s="233" t="s">
        <v>122</v>
      </c>
      <c r="U94" s="233">
        <v>1.35E-2</v>
      </c>
      <c r="V94" s="233">
        <f>ROUND(E94*U94,2)</f>
        <v>0.14000000000000001</v>
      </c>
      <c r="W94" s="233"/>
      <c r="X94" s="233" t="s">
        <v>123</v>
      </c>
      <c r="Y94" s="233" t="s">
        <v>124</v>
      </c>
      <c r="Z94" s="213"/>
      <c r="AA94" s="213"/>
      <c r="AB94" s="213"/>
      <c r="AC94" s="213"/>
      <c r="AD94" s="213"/>
      <c r="AE94" s="213"/>
      <c r="AF94" s="213"/>
      <c r="AG94" s="213" t="s">
        <v>125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2">
      <c r="A95" s="230"/>
      <c r="B95" s="231"/>
      <c r="C95" s="260" t="s">
        <v>131</v>
      </c>
      <c r="D95" s="235"/>
      <c r="E95" s="236">
        <v>5.7142499999999998</v>
      </c>
      <c r="F95" s="233"/>
      <c r="G95" s="233"/>
      <c r="H95" s="233"/>
      <c r="I95" s="233"/>
      <c r="J95" s="233"/>
      <c r="K95" s="233"/>
      <c r="L95" s="233"/>
      <c r="M95" s="233"/>
      <c r="N95" s="232"/>
      <c r="O95" s="232"/>
      <c r="P95" s="232"/>
      <c r="Q95" s="232"/>
      <c r="R95" s="233"/>
      <c r="S95" s="233"/>
      <c r="T95" s="233"/>
      <c r="U95" s="233"/>
      <c r="V95" s="233"/>
      <c r="W95" s="233"/>
      <c r="X95" s="233"/>
      <c r="Y95" s="233"/>
      <c r="Z95" s="213"/>
      <c r="AA95" s="213"/>
      <c r="AB95" s="213"/>
      <c r="AC95" s="213"/>
      <c r="AD95" s="213"/>
      <c r="AE95" s="213"/>
      <c r="AF95" s="213"/>
      <c r="AG95" s="213" t="s">
        <v>127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3">
      <c r="A96" s="230"/>
      <c r="B96" s="231"/>
      <c r="C96" s="260" t="s">
        <v>232</v>
      </c>
      <c r="D96" s="235"/>
      <c r="E96" s="236">
        <v>4.29</v>
      </c>
      <c r="F96" s="233"/>
      <c r="G96" s="233"/>
      <c r="H96" s="233"/>
      <c r="I96" s="233"/>
      <c r="J96" s="233"/>
      <c r="K96" s="233"/>
      <c r="L96" s="233"/>
      <c r="M96" s="233"/>
      <c r="N96" s="232"/>
      <c r="O96" s="232"/>
      <c r="P96" s="232"/>
      <c r="Q96" s="232"/>
      <c r="R96" s="233"/>
      <c r="S96" s="233"/>
      <c r="T96" s="233"/>
      <c r="U96" s="233"/>
      <c r="V96" s="233"/>
      <c r="W96" s="233"/>
      <c r="X96" s="233"/>
      <c r="Y96" s="233"/>
      <c r="Z96" s="213"/>
      <c r="AA96" s="213"/>
      <c r="AB96" s="213"/>
      <c r="AC96" s="213"/>
      <c r="AD96" s="213"/>
      <c r="AE96" s="213"/>
      <c r="AF96" s="213"/>
      <c r="AG96" s="213" t="s">
        <v>127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ht="13">
      <c r="A97" s="239" t="s">
        <v>117</v>
      </c>
      <c r="B97" s="240" t="s">
        <v>82</v>
      </c>
      <c r="C97" s="258" t="s">
        <v>83</v>
      </c>
      <c r="D97" s="241"/>
      <c r="E97" s="242"/>
      <c r="F97" s="243"/>
      <c r="G97" s="244">
        <f>SUMIF(AG98:AG98,"&lt;&gt;NOR",G98:G98)</f>
        <v>0</v>
      </c>
      <c r="H97" s="238"/>
      <c r="I97" s="238">
        <f>SUM(I98:I98)</f>
        <v>0</v>
      </c>
      <c r="J97" s="238"/>
      <c r="K97" s="238">
        <f>SUM(K98:K98)</f>
        <v>0</v>
      </c>
      <c r="L97" s="238"/>
      <c r="M97" s="238">
        <f>SUM(M98:M98)</f>
        <v>0</v>
      </c>
      <c r="N97" s="237"/>
      <c r="O97" s="237">
        <f>SUM(O98:O98)</f>
        <v>0</v>
      </c>
      <c r="P97" s="237"/>
      <c r="Q97" s="237">
        <f>SUM(Q98:Q98)</f>
        <v>0</v>
      </c>
      <c r="R97" s="238"/>
      <c r="S97" s="238"/>
      <c r="T97" s="238"/>
      <c r="U97" s="238"/>
      <c r="V97" s="238">
        <f>SUM(V98:V98)</f>
        <v>0</v>
      </c>
      <c r="W97" s="238"/>
      <c r="X97" s="238"/>
      <c r="Y97" s="238"/>
      <c r="AG97" t="s">
        <v>118</v>
      </c>
    </row>
    <row r="98" spans="1:60" outlineLevel="1">
      <c r="A98" s="252">
        <v>36</v>
      </c>
      <c r="B98" s="253" t="s">
        <v>233</v>
      </c>
      <c r="C98" s="261" t="s">
        <v>234</v>
      </c>
      <c r="D98" s="254" t="s">
        <v>235</v>
      </c>
      <c r="E98" s="255">
        <v>1</v>
      </c>
      <c r="F98" s="256"/>
      <c r="G98" s="257">
        <f>ROUND(E98*F98,2)</f>
        <v>0</v>
      </c>
      <c r="H98" s="234"/>
      <c r="I98" s="233">
        <f>ROUND(E98*H98,2)</f>
        <v>0</v>
      </c>
      <c r="J98" s="234"/>
      <c r="K98" s="233">
        <f>ROUND(E98*J98,2)</f>
        <v>0</v>
      </c>
      <c r="L98" s="233">
        <v>21</v>
      </c>
      <c r="M98" s="233">
        <f>G98*(1+L98/100)</f>
        <v>0</v>
      </c>
      <c r="N98" s="232">
        <v>0</v>
      </c>
      <c r="O98" s="232">
        <f>ROUND(E98*N98,2)</f>
        <v>0</v>
      </c>
      <c r="P98" s="232">
        <v>0</v>
      </c>
      <c r="Q98" s="232">
        <f>ROUND(E98*P98,2)</f>
        <v>0</v>
      </c>
      <c r="R98" s="233"/>
      <c r="S98" s="233" t="s">
        <v>177</v>
      </c>
      <c r="T98" s="233" t="s">
        <v>178</v>
      </c>
      <c r="U98" s="233">
        <v>0</v>
      </c>
      <c r="V98" s="233">
        <f>ROUND(E98*U98,2)</f>
        <v>0</v>
      </c>
      <c r="W98" s="233"/>
      <c r="X98" s="233" t="s">
        <v>123</v>
      </c>
      <c r="Y98" s="233" t="s">
        <v>124</v>
      </c>
      <c r="Z98" s="213"/>
      <c r="AA98" s="213"/>
      <c r="AB98" s="213"/>
      <c r="AC98" s="213"/>
      <c r="AD98" s="213"/>
      <c r="AE98" s="213"/>
      <c r="AF98" s="213"/>
      <c r="AG98" s="213" t="s">
        <v>125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ht="13">
      <c r="A99" s="239" t="s">
        <v>117</v>
      </c>
      <c r="B99" s="240" t="s">
        <v>84</v>
      </c>
      <c r="C99" s="258" t="s">
        <v>85</v>
      </c>
      <c r="D99" s="241"/>
      <c r="E99" s="242"/>
      <c r="F99" s="243"/>
      <c r="G99" s="244">
        <f>SUMIF(AG100:AG100,"&lt;&gt;NOR",G100:G100)</f>
        <v>0</v>
      </c>
      <c r="H99" s="238"/>
      <c r="I99" s="238">
        <f>SUM(I100:I100)</f>
        <v>0</v>
      </c>
      <c r="J99" s="238"/>
      <c r="K99" s="238">
        <f>SUM(K100:K100)</f>
        <v>0</v>
      </c>
      <c r="L99" s="238"/>
      <c r="M99" s="238">
        <f>SUM(M100:M100)</f>
        <v>0</v>
      </c>
      <c r="N99" s="237"/>
      <c r="O99" s="237">
        <f>SUM(O100:O100)</f>
        <v>0</v>
      </c>
      <c r="P99" s="237"/>
      <c r="Q99" s="237">
        <f>SUM(Q100:Q100)</f>
        <v>0</v>
      </c>
      <c r="R99" s="238"/>
      <c r="S99" s="238"/>
      <c r="T99" s="238"/>
      <c r="U99" s="238"/>
      <c r="V99" s="238">
        <f>SUM(V100:V100)</f>
        <v>0</v>
      </c>
      <c r="W99" s="238"/>
      <c r="X99" s="238"/>
      <c r="Y99" s="238"/>
      <c r="AG99" t="s">
        <v>118</v>
      </c>
    </row>
    <row r="100" spans="1:60" ht="20" outlineLevel="1">
      <c r="A100" s="252">
        <v>37</v>
      </c>
      <c r="B100" s="253" t="s">
        <v>236</v>
      </c>
      <c r="C100" s="261" t="s">
        <v>237</v>
      </c>
      <c r="D100" s="254" t="s">
        <v>235</v>
      </c>
      <c r="E100" s="255">
        <v>1</v>
      </c>
      <c r="F100" s="256"/>
      <c r="G100" s="257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21</v>
      </c>
      <c r="M100" s="233">
        <f>G100*(1+L100/100)</f>
        <v>0</v>
      </c>
      <c r="N100" s="232">
        <v>0</v>
      </c>
      <c r="O100" s="232">
        <f>ROUND(E100*N100,2)</f>
        <v>0</v>
      </c>
      <c r="P100" s="232">
        <v>0</v>
      </c>
      <c r="Q100" s="232">
        <f>ROUND(E100*P100,2)</f>
        <v>0</v>
      </c>
      <c r="R100" s="233"/>
      <c r="S100" s="233" t="s">
        <v>177</v>
      </c>
      <c r="T100" s="233" t="s">
        <v>178</v>
      </c>
      <c r="U100" s="233">
        <v>0</v>
      </c>
      <c r="V100" s="233">
        <f>ROUND(E100*U100,2)</f>
        <v>0</v>
      </c>
      <c r="W100" s="233"/>
      <c r="X100" s="233" t="s">
        <v>123</v>
      </c>
      <c r="Y100" s="233" t="s">
        <v>124</v>
      </c>
      <c r="Z100" s="213"/>
      <c r="AA100" s="213"/>
      <c r="AB100" s="213"/>
      <c r="AC100" s="213"/>
      <c r="AD100" s="213"/>
      <c r="AE100" s="213"/>
      <c r="AF100" s="213"/>
      <c r="AG100" s="213" t="s">
        <v>125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ht="13">
      <c r="A101" s="239" t="s">
        <v>117</v>
      </c>
      <c r="B101" s="240" t="s">
        <v>86</v>
      </c>
      <c r="C101" s="258" t="s">
        <v>87</v>
      </c>
      <c r="D101" s="241"/>
      <c r="E101" s="242"/>
      <c r="F101" s="243"/>
      <c r="G101" s="244">
        <f>SUMIF(AG102:AG108,"&lt;&gt;NOR",G102:G108)</f>
        <v>0</v>
      </c>
      <c r="H101" s="238"/>
      <c r="I101" s="238">
        <f>SUM(I102:I108)</f>
        <v>0</v>
      </c>
      <c r="J101" s="238"/>
      <c r="K101" s="238">
        <f>SUM(K102:K108)</f>
        <v>0</v>
      </c>
      <c r="L101" s="238"/>
      <c r="M101" s="238">
        <f>SUM(M102:M108)</f>
        <v>0</v>
      </c>
      <c r="N101" s="237"/>
      <c r="O101" s="237">
        <f>SUM(O102:O108)</f>
        <v>0</v>
      </c>
      <c r="P101" s="237"/>
      <c r="Q101" s="237">
        <f>SUM(Q102:Q108)</f>
        <v>0</v>
      </c>
      <c r="R101" s="238"/>
      <c r="S101" s="238"/>
      <c r="T101" s="238"/>
      <c r="U101" s="238"/>
      <c r="V101" s="238">
        <f>SUM(V102:V108)</f>
        <v>4.82</v>
      </c>
      <c r="W101" s="238"/>
      <c r="X101" s="238"/>
      <c r="Y101" s="238"/>
      <c r="AG101" t="s">
        <v>118</v>
      </c>
    </row>
    <row r="102" spans="1:60" outlineLevel="1">
      <c r="A102" s="252">
        <v>38</v>
      </c>
      <c r="B102" s="253" t="s">
        <v>238</v>
      </c>
      <c r="C102" s="261" t="s">
        <v>239</v>
      </c>
      <c r="D102" s="254" t="s">
        <v>170</v>
      </c>
      <c r="E102" s="255">
        <v>0.93057999999999996</v>
      </c>
      <c r="F102" s="256"/>
      <c r="G102" s="257">
        <f>ROUND(E102*F102,2)</f>
        <v>0</v>
      </c>
      <c r="H102" s="234"/>
      <c r="I102" s="233">
        <f>ROUND(E102*H102,2)</f>
        <v>0</v>
      </c>
      <c r="J102" s="234"/>
      <c r="K102" s="233">
        <f>ROUND(E102*J102,2)</f>
        <v>0</v>
      </c>
      <c r="L102" s="233">
        <v>21</v>
      </c>
      <c r="M102" s="233">
        <f>G102*(1+L102/100)</f>
        <v>0</v>
      </c>
      <c r="N102" s="232">
        <v>0</v>
      </c>
      <c r="O102" s="232">
        <f>ROUND(E102*N102,2)</f>
        <v>0</v>
      </c>
      <c r="P102" s="232">
        <v>0</v>
      </c>
      <c r="Q102" s="232">
        <f>ROUND(E102*P102,2)</f>
        <v>0</v>
      </c>
      <c r="R102" s="233"/>
      <c r="S102" s="233" t="s">
        <v>122</v>
      </c>
      <c r="T102" s="233" t="s">
        <v>122</v>
      </c>
      <c r="U102" s="233">
        <v>2.0089999999999999</v>
      </c>
      <c r="V102" s="233">
        <f>ROUND(E102*U102,2)</f>
        <v>1.87</v>
      </c>
      <c r="W102" s="233"/>
      <c r="X102" s="233" t="s">
        <v>240</v>
      </c>
      <c r="Y102" s="233" t="s">
        <v>124</v>
      </c>
      <c r="Z102" s="213"/>
      <c r="AA102" s="213"/>
      <c r="AB102" s="213"/>
      <c r="AC102" s="213"/>
      <c r="AD102" s="213"/>
      <c r="AE102" s="213"/>
      <c r="AF102" s="213"/>
      <c r="AG102" s="213" t="s">
        <v>241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>
      <c r="A103" s="252">
        <v>39</v>
      </c>
      <c r="B103" s="253" t="s">
        <v>242</v>
      </c>
      <c r="C103" s="261" t="s">
        <v>243</v>
      </c>
      <c r="D103" s="254" t="s">
        <v>170</v>
      </c>
      <c r="E103" s="255">
        <v>1.8611599999999999</v>
      </c>
      <c r="F103" s="256"/>
      <c r="G103" s="257">
        <f>ROUND(E103*F103,2)</f>
        <v>0</v>
      </c>
      <c r="H103" s="234"/>
      <c r="I103" s="233">
        <f>ROUND(E103*H103,2)</f>
        <v>0</v>
      </c>
      <c r="J103" s="234"/>
      <c r="K103" s="233">
        <f>ROUND(E103*J103,2)</f>
        <v>0</v>
      </c>
      <c r="L103" s="233">
        <v>21</v>
      </c>
      <c r="M103" s="233">
        <f>G103*(1+L103/100)</f>
        <v>0</v>
      </c>
      <c r="N103" s="232">
        <v>0</v>
      </c>
      <c r="O103" s="232">
        <f>ROUND(E103*N103,2)</f>
        <v>0</v>
      </c>
      <c r="P103" s="232">
        <v>0</v>
      </c>
      <c r="Q103" s="232">
        <f>ROUND(E103*P103,2)</f>
        <v>0</v>
      </c>
      <c r="R103" s="233"/>
      <c r="S103" s="233" t="s">
        <v>122</v>
      </c>
      <c r="T103" s="233" t="s">
        <v>122</v>
      </c>
      <c r="U103" s="233">
        <v>0.95899999999999996</v>
      </c>
      <c r="V103" s="233">
        <f>ROUND(E103*U103,2)</f>
        <v>1.78</v>
      </c>
      <c r="W103" s="233"/>
      <c r="X103" s="233" t="s">
        <v>240</v>
      </c>
      <c r="Y103" s="233" t="s">
        <v>124</v>
      </c>
      <c r="Z103" s="213"/>
      <c r="AA103" s="213"/>
      <c r="AB103" s="213"/>
      <c r="AC103" s="213"/>
      <c r="AD103" s="213"/>
      <c r="AE103" s="213"/>
      <c r="AF103" s="213"/>
      <c r="AG103" s="213" t="s">
        <v>241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>
      <c r="A104" s="252">
        <v>40</v>
      </c>
      <c r="B104" s="253" t="s">
        <v>244</v>
      </c>
      <c r="C104" s="261" t="s">
        <v>245</v>
      </c>
      <c r="D104" s="254" t="s">
        <v>170</v>
      </c>
      <c r="E104" s="255">
        <v>0.93057999999999996</v>
      </c>
      <c r="F104" s="256"/>
      <c r="G104" s="257">
        <f>ROUND(E104*F104,2)</f>
        <v>0</v>
      </c>
      <c r="H104" s="234"/>
      <c r="I104" s="233">
        <f>ROUND(E104*H104,2)</f>
        <v>0</v>
      </c>
      <c r="J104" s="234"/>
      <c r="K104" s="233">
        <f>ROUND(E104*J104,2)</f>
        <v>0</v>
      </c>
      <c r="L104" s="233">
        <v>21</v>
      </c>
      <c r="M104" s="233">
        <f>G104*(1+L104/100)</f>
        <v>0</v>
      </c>
      <c r="N104" s="232">
        <v>0</v>
      </c>
      <c r="O104" s="232">
        <f>ROUND(E104*N104,2)</f>
        <v>0</v>
      </c>
      <c r="P104" s="232">
        <v>0</v>
      </c>
      <c r="Q104" s="232">
        <f>ROUND(E104*P104,2)</f>
        <v>0</v>
      </c>
      <c r="R104" s="233"/>
      <c r="S104" s="233" t="s">
        <v>122</v>
      </c>
      <c r="T104" s="233" t="s">
        <v>122</v>
      </c>
      <c r="U104" s="233">
        <v>0.49</v>
      </c>
      <c r="V104" s="233">
        <f>ROUND(E104*U104,2)</f>
        <v>0.46</v>
      </c>
      <c r="W104" s="233"/>
      <c r="X104" s="233" t="s">
        <v>240</v>
      </c>
      <c r="Y104" s="233" t="s">
        <v>124</v>
      </c>
      <c r="Z104" s="213"/>
      <c r="AA104" s="213"/>
      <c r="AB104" s="213"/>
      <c r="AC104" s="213"/>
      <c r="AD104" s="213"/>
      <c r="AE104" s="213"/>
      <c r="AF104" s="213"/>
      <c r="AG104" s="213" t="s">
        <v>241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>
      <c r="A105" s="252">
        <v>41</v>
      </c>
      <c r="B105" s="253" t="s">
        <v>246</v>
      </c>
      <c r="C105" s="261" t="s">
        <v>247</v>
      </c>
      <c r="D105" s="254" t="s">
        <v>170</v>
      </c>
      <c r="E105" s="255">
        <v>8.3752099999999992</v>
      </c>
      <c r="F105" s="256"/>
      <c r="G105" s="257">
        <f>ROUND(E105*F105,2)</f>
        <v>0</v>
      </c>
      <c r="H105" s="234"/>
      <c r="I105" s="233">
        <f>ROUND(E105*H105,2)</f>
        <v>0</v>
      </c>
      <c r="J105" s="234"/>
      <c r="K105" s="233">
        <f>ROUND(E105*J105,2)</f>
        <v>0</v>
      </c>
      <c r="L105" s="233">
        <v>21</v>
      </c>
      <c r="M105" s="233">
        <f>G105*(1+L105/100)</f>
        <v>0</v>
      </c>
      <c r="N105" s="232">
        <v>0</v>
      </c>
      <c r="O105" s="232">
        <f>ROUND(E105*N105,2)</f>
        <v>0</v>
      </c>
      <c r="P105" s="232">
        <v>0</v>
      </c>
      <c r="Q105" s="232">
        <f>ROUND(E105*P105,2)</f>
        <v>0</v>
      </c>
      <c r="R105" s="233"/>
      <c r="S105" s="233" t="s">
        <v>122</v>
      </c>
      <c r="T105" s="233" t="s">
        <v>122</v>
      </c>
      <c r="U105" s="233">
        <v>0</v>
      </c>
      <c r="V105" s="233">
        <f>ROUND(E105*U105,2)</f>
        <v>0</v>
      </c>
      <c r="W105" s="233"/>
      <c r="X105" s="233" t="s">
        <v>240</v>
      </c>
      <c r="Y105" s="233" t="s">
        <v>124</v>
      </c>
      <c r="Z105" s="213"/>
      <c r="AA105" s="213"/>
      <c r="AB105" s="213"/>
      <c r="AC105" s="213"/>
      <c r="AD105" s="213"/>
      <c r="AE105" s="213"/>
      <c r="AF105" s="213"/>
      <c r="AG105" s="213" t="s">
        <v>241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ht="20" outlineLevel="1">
      <c r="A106" s="252">
        <v>42</v>
      </c>
      <c r="B106" s="253" t="s">
        <v>248</v>
      </c>
      <c r="C106" s="261" t="s">
        <v>249</v>
      </c>
      <c r="D106" s="254" t="s">
        <v>170</v>
      </c>
      <c r="E106" s="255">
        <v>0.93057999999999996</v>
      </c>
      <c r="F106" s="256"/>
      <c r="G106" s="257">
        <f>ROUND(E106*F106,2)</f>
        <v>0</v>
      </c>
      <c r="H106" s="234"/>
      <c r="I106" s="233">
        <f>ROUND(E106*H106,2)</f>
        <v>0</v>
      </c>
      <c r="J106" s="234"/>
      <c r="K106" s="233">
        <f>ROUND(E106*J106,2)</f>
        <v>0</v>
      </c>
      <c r="L106" s="233">
        <v>21</v>
      </c>
      <c r="M106" s="233">
        <f>G106*(1+L106/100)</f>
        <v>0</v>
      </c>
      <c r="N106" s="232">
        <v>0</v>
      </c>
      <c r="O106" s="232">
        <f>ROUND(E106*N106,2)</f>
        <v>0</v>
      </c>
      <c r="P106" s="232">
        <v>0</v>
      </c>
      <c r="Q106" s="232">
        <f>ROUND(E106*P106,2)</f>
        <v>0</v>
      </c>
      <c r="R106" s="233"/>
      <c r="S106" s="233" t="s">
        <v>122</v>
      </c>
      <c r="T106" s="233" t="s">
        <v>122</v>
      </c>
      <c r="U106" s="233">
        <v>0</v>
      </c>
      <c r="V106" s="233">
        <f>ROUND(E106*U106,2)</f>
        <v>0</v>
      </c>
      <c r="W106" s="233"/>
      <c r="X106" s="233" t="s">
        <v>240</v>
      </c>
      <c r="Y106" s="233" t="s">
        <v>124</v>
      </c>
      <c r="Z106" s="213"/>
      <c r="AA106" s="213"/>
      <c r="AB106" s="213"/>
      <c r="AC106" s="213"/>
      <c r="AD106" s="213"/>
      <c r="AE106" s="213"/>
      <c r="AF106" s="213"/>
      <c r="AG106" s="213" t="s">
        <v>241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>
      <c r="A107" s="252">
        <v>43</v>
      </c>
      <c r="B107" s="253" t="s">
        <v>250</v>
      </c>
      <c r="C107" s="261" t="s">
        <v>251</v>
      </c>
      <c r="D107" s="254" t="s">
        <v>170</v>
      </c>
      <c r="E107" s="255">
        <v>0.93057999999999996</v>
      </c>
      <c r="F107" s="256"/>
      <c r="G107" s="257">
        <f>ROUND(E107*F107,2)</f>
        <v>0</v>
      </c>
      <c r="H107" s="234"/>
      <c r="I107" s="233">
        <f>ROUND(E107*H107,2)</f>
        <v>0</v>
      </c>
      <c r="J107" s="234"/>
      <c r="K107" s="233">
        <f>ROUND(E107*J107,2)</f>
        <v>0</v>
      </c>
      <c r="L107" s="233">
        <v>21</v>
      </c>
      <c r="M107" s="233">
        <f>G107*(1+L107/100)</f>
        <v>0</v>
      </c>
      <c r="N107" s="232">
        <v>0</v>
      </c>
      <c r="O107" s="232">
        <f>ROUND(E107*N107,2)</f>
        <v>0</v>
      </c>
      <c r="P107" s="232">
        <v>0</v>
      </c>
      <c r="Q107" s="232">
        <f>ROUND(E107*P107,2)</f>
        <v>0</v>
      </c>
      <c r="R107" s="233"/>
      <c r="S107" s="233" t="s">
        <v>122</v>
      </c>
      <c r="T107" s="233" t="s">
        <v>122</v>
      </c>
      <c r="U107" s="233">
        <v>0.752</v>
      </c>
      <c r="V107" s="233">
        <f>ROUND(E107*U107,2)</f>
        <v>0.7</v>
      </c>
      <c r="W107" s="233"/>
      <c r="X107" s="233" t="s">
        <v>240</v>
      </c>
      <c r="Y107" s="233" t="s">
        <v>124</v>
      </c>
      <c r="Z107" s="213"/>
      <c r="AA107" s="213"/>
      <c r="AB107" s="213"/>
      <c r="AC107" s="213"/>
      <c r="AD107" s="213"/>
      <c r="AE107" s="213"/>
      <c r="AF107" s="213"/>
      <c r="AG107" s="213" t="s">
        <v>241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>
      <c r="A108" s="252">
        <v>44</v>
      </c>
      <c r="B108" s="253" t="s">
        <v>252</v>
      </c>
      <c r="C108" s="261" t="s">
        <v>253</v>
      </c>
      <c r="D108" s="254" t="s">
        <v>170</v>
      </c>
      <c r="E108" s="255">
        <v>0.93057999999999996</v>
      </c>
      <c r="F108" s="256"/>
      <c r="G108" s="257">
        <f>ROUND(E108*F108,2)</f>
        <v>0</v>
      </c>
      <c r="H108" s="234"/>
      <c r="I108" s="233">
        <f>ROUND(E108*H108,2)</f>
        <v>0</v>
      </c>
      <c r="J108" s="234"/>
      <c r="K108" s="233">
        <f>ROUND(E108*J108,2)</f>
        <v>0</v>
      </c>
      <c r="L108" s="233">
        <v>21</v>
      </c>
      <c r="M108" s="233">
        <f>G108*(1+L108/100)</f>
        <v>0</v>
      </c>
      <c r="N108" s="232">
        <v>0</v>
      </c>
      <c r="O108" s="232">
        <f>ROUND(E108*N108,2)</f>
        <v>0</v>
      </c>
      <c r="P108" s="232">
        <v>0</v>
      </c>
      <c r="Q108" s="232">
        <f>ROUND(E108*P108,2)</f>
        <v>0</v>
      </c>
      <c r="R108" s="233"/>
      <c r="S108" s="233" t="s">
        <v>122</v>
      </c>
      <c r="T108" s="233" t="s">
        <v>122</v>
      </c>
      <c r="U108" s="233">
        <v>6.0000000000000001E-3</v>
      </c>
      <c r="V108" s="233">
        <f>ROUND(E108*U108,2)</f>
        <v>0.01</v>
      </c>
      <c r="W108" s="233"/>
      <c r="X108" s="233" t="s">
        <v>240</v>
      </c>
      <c r="Y108" s="233" t="s">
        <v>124</v>
      </c>
      <c r="Z108" s="213"/>
      <c r="AA108" s="213"/>
      <c r="AB108" s="213"/>
      <c r="AC108" s="213"/>
      <c r="AD108" s="213"/>
      <c r="AE108" s="213"/>
      <c r="AF108" s="213"/>
      <c r="AG108" s="213" t="s">
        <v>241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ht="13">
      <c r="A109" s="239" t="s">
        <v>117</v>
      </c>
      <c r="B109" s="240" t="s">
        <v>89</v>
      </c>
      <c r="C109" s="258" t="s">
        <v>29</v>
      </c>
      <c r="D109" s="241"/>
      <c r="E109" s="242"/>
      <c r="F109" s="243"/>
      <c r="G109" s="244">
        <f>SUMIF(AG110:AG111,"&lt;&gt;NOR",G110:G111)</f>
        <v>0</v>
      </c>
      <c r="H109" s="238"/>
      <c r="I109" s="238">
        <f>SUM(I110:I111)</f>
        <v>0</v>
      </c>
      <c r="J109" s="238"/>
      <c r="K109" s="238">
        <f>SUM(K110:K111)</f>
        <v>0</v>
      </c>
      <c r="L109" s="238"/>
      <c r="M109" s="238">
        <f>SUM(M110:M111)</f>
        <v>0</v>
      </c>
      <c r="N109" s="237"/>
      <c r="O109" s="237">
        <f>SUM(O110:O111)</f>
        <v>0</v>
      </c>
      <c r="P109" s="237"/>
      <c r="Q109" s="237">
        <f>SUM(Q110:Q111)</f>
        <v>0</v>
      </c>
      <c r="R109" s="238"/>
      <c r="S109" s="238"/>
      <c r="T109" s="238"/>
      <c r="U109" s="238"/>
      <c r="V109" s="238">
        <f>SUM(V110:V111)</f>
        <v>0</v>
      </c>
      <c r="W109" s="238"/>
      <c r="X109" s="238"/>
      <c r="Y109" s="238"/>
      <c r="AG109" t="s">
        <v>118</v>
      </c>
    </row>
    <row r="110" spans="1:60" outlineLevel="1">
      <c r="A110" s="252">
        <v>45</v>
      </c>
      <c r="B110" s="253" t="s">
        <v>254</v>
      </c>
      <c r="C110" s="261" t="s">
        <v>255</v>
      </c>
      <c r="D110" s="254" t="s">
        <v>256</v>
      </c>
      <c r="E110" s="255">
        <v>1</v>
      </c>
      <c r="F110" s="256"/>
      <c r="G110" s="257">
        <f>ROUND(E110*F110,2)</f>
        <v>0</v>
      </c>
      <c r="H110" s="234"/>
      <c r="I110" s="233">
        <f>ROUND(E110*H110,2)</f>
        <v>0</v>
      </c>
      <c r="J110" s="234"/>
      <c r="K110" s="233">
        <f>ROUND(E110*J110,2)</f>
        <v>0</v>
      </c>
      <c r="L110" s="233">
        <v>21</v>
      </c>
      <c r="M110" s="233">
        <f>G110*(1+L110/100)</f>
        <v>0</v>
      </c>
      <c r="N110" s="232">
        <v>0</v>
      </c>
      <c r="O110" s="232">
        <f>ROUND(E110*N110,2)</f>
        <v>0</v>
      </c>
      <c r="P110" s="232">
        <v>0</v>
      </c>
      <c r="Q110" s="232">
        <f>ROUND(E110*P110,2)</f>
        <v>0</v>
      </c>
      <c r="R110" s="233"/>
      <c r="S110" s="233" t="s">
        <v>122</v>
      </c>
      <c r="T110" s="233" t="s">
        <v>178</v>
      </c>
      <c r="U110" s="233">
        <v>0</v>
      </c>
      <c r="V110" s="233">
        <f>ROUND(E110*U110,2)</f>
        <v>0</v>
      </c>
      <c r="W110" s="233"/>
      <c r="X110" s="233" t="s">
        <v>257</v>
      </c>
      <c r="Y110" s="233" t="s">
        <v>124</v>
      </c>
      <c r="Z110" s="213"/>
      <c r="AA110" s="213"/>
      <c r="AB110" s="213"/>
      <c r="AC110" s="213"/>
      <c r="AD110" s="213"/>
      <c r="AE110" s="213"/>
      <c r="AF110" s="213"/>
      <c r="AG110" s="213" t="s">
        <v>258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>
      <c r="A111" s="246">
        <v>46</v>
      </c>
      <c r="B111" s="247" t="s">
        <v>259</v>
      </c>
      <c r="C111" s="259" t="s">
        <v>260</v>
      </c>
      <c r="D111" s="248" t="s">
        <v>256</v>
      </c>
      <c r="E111" s="249">
        <v>1</v>
      </c>
      <c r="F111" s="250"/>
      <c r="G111" s="251">
        <f>ROUND(E111*F111,2)</f>
        <v>0</v>
      </c>
      <c r="H111" s="234"/>
      <c r="I111" s="233">
        <f>ROUND(E111*H111,2)</f>
        <v>0</v>
      </c>
      <c r="J111" s="234"/>
      <c r="K111" s="233">
        <f>ROUND(E111*J111,2)</f>
        <v>0</v>
      </c>
      <c r="L111" s="233">
        <v>21</v>
      </c>
      <c r="M111" s="233">
        <f>G111*(1+L111/100)</f>
        <v>0</v>
      </c>
      <c r="N111" s="232">
        <v>0</v>
      </c>
      <c r="O111" s="232">
        <f>ROUND(E111*N111,2)</f>
        <v>0</v>
      </c>
      <c r="P111" s="232">
        <v>0</v>
      </c>
      <c r="Q111" s="232">
        <f>ROUND(E111*P111,2)</f>
        <v>0</v>
      </c>
      <c r="R111" s="233"/>
      <c r="S111" s="233" t="s">
        <v>122</v>
      </c>
      <c r="T111" s="233" t="s">
        <v>178</v>
      </c>
      <c r="U111" s="233">
        <v>0</v>
      </c>
      <c r="V111" s="233">
        <f>ROUND(E111*U111,2)</f>
        <v>0</v>
      </c>
      <c r="W111" s="233"/>
      <c r="X111" s="233" t="s">
        <v>257</v>
      </c>
      <c r="Y111" s="233" t="s">
        <v>124</v>
      </c>
      <c r="Z111" s="213"/>
      <c r="AA111" s="213"/>
      <c r="AB111" s="213"/>
      <c r="AC111" s="213"/>
      <c r="AD111" s="213"/>
      <c r="AE111" s="213"/>
      <c r="AF111" s="213"/>
      <c r="AG111" s="213" t="s">
        <v>258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>
      <c r="A112" s="3"/>
      <c r="B112" s="4"/>
      <c r="C112" s="262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AE112">
        <v>12</v>
      </c>
      <c r="AF112">
        <v>21</v>
      </c>
      <c r="AG112" t="s">
        <v>103</v>
      </c>
    </row>
    <row r="113" spans="1:33" ht="13">
      <c r="A113" s="216"/>
      <c r="B113" s="217" t="s">
        <v>31</v>
      </c>
      <c r="C113" s="263"/>
      <c r="D113" s="218"/>
      <c r="E113" s="219"/>
      <c r="F113" s="219"/>
      <c r="G113" s="245">
        <f>G8+G11+G33+G48+G65+G69+G79+G81+G84+G97+G99+G101+G109</f>
        <v>0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AE113">
        <f>SUMIF(L7:L111,AE112,G7:G111)</f>
        <v>0</v>
      </c>
      <c r="AF113">
        <f>SUMIF(L7:L111,AF112,G7:G111)</f>
        <v>0</v>
      </c>
      <c r="AG113" t="s">
        <v>261</v>
      </c>
    </row>
    <row r="114" spans="1:33">
      <c r="A114" s="3"/>
      <c r="B114" s="4"/>
      <c r="C114" s="262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>
      <c r="A115" s="3"/>
      <c r="B115" s="4"/>
      <c r="C115" s="262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33">
      <c r="A116" s="220" t="s">
        <v>262</v>
      </c>
      <c r="B116" s="220"/>
      <c r="C116" s="264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33">
      <c r="A117" s="221"/>
      <c r="B117" s="222"/>
      <c r="C117" s="265"/>
      <c r="D117" s="222"/>
      <c r="E117" s="222"/>
      <c r="F117" s="222"/>
      <c r="G117" s="22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AG117" t="s">
        <v>263</v>
      </c>
    </row>
    <row r="118" spans="1:33">
      <c r="A118" s="224"/>
      <c r="B118" s="225"/>
      <c r="C118" s="266"/>
      <c r="D118" s="225"/>
      <c r="E118" s="225"/>
      <c r="F118" s="225"/>
      <c r="G118" s="226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33">
      <c r="A119" s="224"/>
      <c r="B119" s="225"/>
      <c r="C119" s="266"/>
      <c r="D119" s="225"/>
      <c r="E119" s="225"/>
      <c r="F119" s="225"/>
      <c r="G119" s="226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33">
      <c r="A120" s="224"/>
      <c r="B120" s="225"/>
      <c r="C120" s="266"/>
      <c r="D120" s="225"/>
      <c r="E120" s="225"/>
      <c r="F120" s="225"/>
      <c r="G120" s="226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33">
      <c r="A121" s="227"/>
      <c r="B121" s="228"/>
      <c r="C121" s="267"/>
      <c r="D121" s="228"/>
      <c r="E121" s="228"/>
      <c r="F121" s="228"/>
      <c r="G121" s="229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33">
      <c r="A122" s="3"/>
      <c r="B122" s="4"/>
      <c r="C122" s="262"/>
      <c r="D122" s="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33">
      <c r="C123" s="268"/>
      <c r="D123" s="10"/>
      <c r="AG123" t="s">
        <v>264</v>
      </c>
    </row>
    <row r="124" spans="1:33">
      <c r="D124" s="10"/>
    </row>
    <row r="125" spans="1:33">
      <c r="D125" s="10"/>
    </row>
    <row r="126" spans="1:33">
      <c r="D126" s="10"/>
    </row>
    <row r="127" spans="1:33">
      <c r="D127" s="10"/>
    </row>
    <row r="128" spans="1:33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1:G1"/>
    <mergeCell ref="C2:G2"/>
    <mergeCell ref="C3:G3"/>
    <mergeCell ref="C4:G4"/>
    <mergeCell ref="A116:C116"/>
    <mergeCell ref="A117:G121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Uživatel</cp:lastModifiedBy>
  <cp:lastPrinted>2019-03-19T12:27:02Z</cp:lastPrinted>
  <dcterms:created xsi:type="dcterms:W3CDTF">2009-04-08T07:15:50Z</dcterms:created>
  <dcterms:modified xsi:type="dcterms:W3CDTF">2024-03-15T09:08:34Z</dcterms:modified>
</cp:coreProperties>
</file>